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7955" windowHeight="12810" tabRatio="638" activeTab="3"/>
  </bookViews>
  <sheets>
    <sheet name="dydt" sheetId="8" r:id="rId1"/>
    <sheet name="Forward Euler" sheetId="1" r:id="rId2"/>
    <sheet name="Modified Euler" sheetId="4" r:id="rId3"/>
    <sheet name="RK4" sheetId="5" r:id="rId4"/>
  </sheets>
  <definedNames>
    <definedName name="dt" localSheetId="2">'Modified Euler'!$E$1</definedName>
    <definedName name="dt" localSheetId="3">'RK4'!$E$1</definedName>
    <definedName name="dt">'Forward Euler'!$E$1</definedName>
    <definedName name="dta" localSheetId="2">'Modified Euler'!$E$10</definedName>
    <definedName name="dta" localSheetId="3">'RK4'!$E$10</definedName>
    <definedName name="dta">'Forward Euler'!$E$10</definedName>
    <definedName name="dtb" localSheetId="2">'Modified Euler'!$E$23</definedName>
    <definedName name="dtb" localSheetId="3">'RK4'!$E$23</definedName>
    <definedName name="dtb">'Forward Euler'!$E$23</definedName>
    <definedName name="dtc" localSheetId="2">'Modified Euler'!$E$44</definedName>
    <definedName name="dtc" localSheetId="3">'RK4'!$E$44</definedName>
    <definedName name="dtc">'Forward Euler'!$E$44</definedName>
    <definedName name="dte" localSheetId="2">'Modified Euler'!$I$1</definedName>
    <definedName name="dte" localSheetId="3">'RK4'!#REF!</definedName>
    <definedName name="dte">'Forward Euler'!$H$1</definedName>
  </definedNames>
  <calcPr calcId="125725"/>
</workbook>
</file>

<file path=xl/calcChain.xml><?xml version="1.0" encoding="utf-8"?>
<calcChain xmlns="http://schemas.openxmlformats.org/spreadsheetml/2006/main">
  <c r="F26" i="5"/>
  <c r="E26"/>
  <c r="E47"/>
  <c r="E14"/>
  <c r="F14" s="1"/>
  <c r="G14" s="1"/>
  <c r="H14" s="1"/>
  <c r="I13"/>
  <c r="H13"/>
  <c r="G13"/>
  <c r="F13"/>
  <c r="E13"/>
  <c r="E5"/>
  <c r="F5" s="1"/>
  <c r="G5" s="1"/>
  <c r="H5" s="1"/>
  <c r="H4"/>
  <c r="F4"/>
  <c r="G4" s="1"/>
  <c r="E4"/>
  <c r="J4" i="4"/>
  <c r="I5" s="1"/>
  <c r="I4"/>
  <c r="E48"/>
  <c r="F47"/>
  <c r="F48" s="1"/>
  <c r="E47"/>
  <c r="F26"/>
  <c r="E27" s="1"/>
  <c r="E26"/>
  <c r="E14"/>
  <c r="F13"/>
  <c r="F14" s="1"/>
  <c r="E13"/>
  <c r="E5"/>
  <c r="F5" s="1"/>
  <c r="F4"/>
  <c r="E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83" i="5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H6" i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5"/>
  <c r="H4"/>
  <c r="E48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47"/>
  <c r="E27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26"/>
  <c r="E14"/>
  <c r="E15" s="1"/>
  <c r="E16" s="1"/>
  <c r="E17" s="1"/>
  <c r="E18" s="1"/>
  <c r="E19" s="1"/>
  <c r="E20" s="1"/>
  <c r="E13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E4"/>
  <c r="E5" s="1"/>
  <c r="E6" s="1"/>
  <c r="E7" s="1"/>
  <c r="G26" i="5" l="1"/>
  <c r="H26" s="1"/>
  <c r="F47"/>
  <c r="G47" s="1"/>
  <c r="H47" s="1"/>
  <c r="I14"/>
  <c r="I5"/>
  <c r="J5" i="4"/>
  <c r="E49"/>
  <c r="F49" s="1"/>
  <c r="F27"/>
  <c r="E15"/>
  <c r="F15"/>
  <c r="E6"/>
  <c r="F6" s="1"/>
  <c r="I26" i="5" l="1"/>
  <c r="I47"/>
  <c r="G15"/>
  <c r="E15"/>
  <c r="I15" s="1"/>
  <c r="H15"/>
  <c r="F15"/>
  <c r="G6"/>
  <c r="E6"/>
  <c r="I6" s="1"/>
  <c r="H6"/>
  <c r="F6"/>
  <c r="I6" i="4"/>
  <c r="J6"/>
  <c r="F50"/>
  <c r="E50"/>
  <c r="E28"/>
  <c r="F28"/>
  <c r="E16"/>
  <c r="F16" s="1"/>
  <c r="E7"/>
  <c r="F7" s="1"/>
  <c r="F48" i="5" l="1"/>
  <c r="G48"/>
  <c r="H48" s="1"/>
  <c r="E48"/>
  <c r="I48" s="1"/>
  <c r="E27"/>
  <c r="F27" s="1"/>
  <c r="G27" s="1"/>
  <c r="H27" s="1"/>
  <c r="E16"/>
  <c r="F16" s="1"/>
  <c r="G16" s="1"/>
  <c r="H16" s="1"/>
  <c r="F7"/>
  <c r="G7"/>
  <c r="H7" s="1"/>
  <c r="E7"/>
  <c r="I7" i="4"/>
  <c r="J7" s="1"/>
  <c r="F51"/>
  <c r="E51"/>
  <c r="E29"/>
  <c r="F29"/>
  <c r="E17"/>
  <c r="F17"/>
  <c r="E49" i="5" l="1"/>
  <c r="I49" s="1"/>
  <c r="F49"/>
  <c r="G49" s="1"/>
  <c r="H49" s="1"/>
  <c r="I27"/>
  <c r="I16"/>
  <c r="I7"/>
  <c r="I8" i="4"/>
  <c r="J8" s="1"/>
  <c r="F52"/>
  <c r="E52"/>
  <c r="E30"/>
  <c r="F30"/>
  <c r="E18"/>
  <c r="F18" s="1"/>
  <c r="F50" i="5" l="1"/>
  <c r="G50"/>
  <c r="H50" s="1"/>
  <c r="E50"/>
  <c r="I50" s="1"/>
  <c r="E28"/>
  <c r="I28" s="1"/>
  <c r="F28"/>
  <c r="G28" s="1"/>
  <c r="H28" s="1"/>
  <c r="E17"/>
  <c r="I17" s="1"/>
  <c r="F17"/>
  <c r="G17" s="1"/>
  <c r="H17" s="1"/>
  <c r="I9" i="4"/>
  <c r="J9" s="1"/>
  <c r="F53"/>
  <c r="E53"/>
  <c r="E31"/>
  <c r="F31" s="1"/>
  <c r="E19"/>
  <c r="F19" s="1"/>
  <c r="E51" i="5" l="1"/>
  <c r="I51" s="1"/>
  <c r="F51"/>
  <c r="G51" s="1"/>
  <c r="H51" s="1"/>
  <c r="E29"/>
  <c r="F29" s="1"/>
  <c r="G29" s="1"/>
  <c r="H29" s="1"/>
  <c r="E18"/>
  <c r="F18" s="1"/>
  <c r="G18" s="1"/>
  <c r="H18" s="1"/>
  <c r="I10" i="4"/>
  <c r="J10" s="1"/>
  <c r="F54"/>
  <c r="E54"/>
  <c r="E32"/>
  <c r="F32" s="1"/>
  <c r="E20"/>
  <c r="F20" s="1"/>
  <c r="E52" i="5" l="1"/>
  <c r="F52" s="1"/>
  <c r="G52" s="1"/>
  <c r="H52" s="1"/>
  <c r="I29"/>
  <c r="I18"/>
  <c r="I11" i="4"/>
  <c r="J11" s="1"/>
  <c r="F55"/>
  <c r="E55"/>
  <c r="E33"/>
  <c r="F33" s="1"/>
  <c r="I52" i="5" l="1"/>
  <c r="G30"/>
  <c r="E30"/>
  <c r="I30" s="1"/>
  <c r="H30"/>
  <c r="F30"/>
  <c r="G19"/>
  <c r="E19"/>
  <c r="I19" s="1"/>
  <c r="H19"/>
  <c r="F19"/>
  <c r="I12" i="4"/>
  <c r="J12" s="1"/>
  <c r="E56"/>
  <c r="F56" s="1"/>
  <c r="E34"/>
  <c r="F34" s="1"/>
  <c r="G53" i="5" l="1"/>
  <c r="E53"/>
  <c r="I53" s="1"/>
  <c r="H53"/>
  <c r="F53"/>
  <c r="E31"/>
  <c r="F31" s="1"/>
  <c r="G31" s="1"/>
  <c r="H31" s="1"/>
  <c r="E20"/>
  <c r="F20" s="1"/>
  <c r="G20" s="1"/>
  <c r="H20" s="1"/>
  <c r="I13" i="4"/>
  <c r="J13" s="1"/>
  <c r="E57"/>
  <c r="F57" s="1"/>
  <c r="E35"/>
  <c r="F35" s="1"/>
  <c r="F54" i="5" l="1"/>
  <c r="G54"/>
  <c r="H54" s="1"/>
  <c r="E54"/>
  <c r="I31"/>
  <c r="I20"/>
  <c r="I14" i="4"/>
  <c r="J14" s="1"/>
  <c r="F58"/>
  <c r="E58"/>
  <c r="E36"/>
  <c r="F36" s="1"/>
  <c r="I54" i="5" l="1"/>
  <c r="E32"/>
  <c r="I32" s="1"/>
  <c r="F32"/>
  <c r="G32" s="1"/>
  <c r="H32" s="1"/>
  <c r="I15" i="4"/>
  <c r="J15" s="1"/>
  <c r="F59"/>
  <c r="E59"/>
  <c r="E37"/>
  <c r="F37" s="1"/>
  <c r="G55" i="5" l="1"/>
  <c r="E55"/>
  <c r="I55" s="1"/>
  <c r="H55"/>
  <c r="F55"/>
  <c r="E33"/>
  <c r="F33" s="1"/>
  <c r="G33" s="1"/>
  <c r="H33" s="1"/>
  <c r="I16" i="4"/>
  <c r="J16" s="1"/>
  <c r="E60"/>
  <c r="F60" s="1"/>
  <c r="E38"/>
  <c r="F38"/>
  <c r="E56" i="5" l="1"/>
  <c r="F56" s="1"/>
  <c r="G56" s="1"/>
  <c r="H56" s="1"/>
  <c r="I33"/>
  <c r="I17" i="4"/>
  <c r="J17" s="1"/>
  <c r="F61"/>
  <c r="E61"/>
  <c r="E39"/>
  <c r="F39"/>
  <c r="I56" i="5" l="1"/>
  <c r="G34"/>
  <c r="E34"/>
  <c r="I34" s="1"/>
  <c r="H34"/>
  <c r="F34"/>
  <c r="I18" i="4"/>
  <c r="J18" s="1"/>
  <c r="F62"/>
  <c r="E62"/>
  <c r="E40"/>
  <c r="F40" s="1"/>
  <c r="E57" i="5" l="1"/>
  <c r="F57" s="1"/>
  <c r="G57" s="1"/>
  <c r="H57" s="1"/>
  <c r="F35"/>
  <c r="G35"/>
  <c r="H35" s="1"/>
  <c r="E35"/>
  <c r="I35" s="1"/>
  <c r="I19" i="4"/>
  <c r="J19" s="1"/>
  <c r="E63"/>
  <c r="F63" s="1"/>
  <c r="E41"/>
  <c r="F41" s="1"/>
  <c r="I57" i="5" l="1"/>
  <c r="E36"/>
  <c r="F36"/>
  <c r="G36" s="1"/>
  <c r="H36" s="1"/>
  <c r="I20" i="4"/>
  <c r="J20"/>
  <c r="F64"/>
  <c r="E64"/>
  <c r="F58" i="5" l="1"/>
  <c r="G58"/>
  <c r="H58" s="1"/>
  <c r="E58"/>
  <c r="I58" s="1"/>
  <c r="I36"/>
  <c r="I21" i="4"/>
  <c r="J21" s="1"/>
  <c r="E65"/>
  <c r="F65" s="1"/>
  <c r="G59" i="5" l="1"/>
  <c r="E59"/>
  <c r="I59" s="1"/>
  <c r="H59"/>
  <c r="F59"/>
  <c r="F37"/>
  <c r="G37"/>
  <c r="H37" s="1"/>
  <c r="E37"/>
  <c r="I22" i="4"/>
  <c r="J22" s="1"/>
  <c r="E66"/>
  <c r="F66" s="1"/>
  <c r="E60" i="5" l="1"/>
  <c r="F60" s="1"/>
  <c r="G60" s="1"/>
  <c r="H60" s="1"/>
  <c r="I37"/>
  <c r="I23" i="4"/>
  <c r="J23" s="1"/>
  <c r="E67"/>
  <c r="F67" s="1"/>
  <c r="I60" i="5" l="1"/>
  <c r="G38"/>
  <c r="E38"/>
  <c r="I38" s="1"/>
  <c r="H38"/>
  <c r="F38"/>
  <c r="I24" i="4"/>
  <c r="J24" s="1"/>
  <c r="F68"/>
  <c r="E68"/>
  <c r="G61" i="5" l="1"/>
  <c r="E61"/>
  <c r="I61" s="1"/>
  <c r="H61"/>
  <c r="F61"/>
  <c r="E39"/>
  <c r="F39" s="1"/>
  <c r="G39" s="1"/>
  <c r="H39" s="1"/>
  <c r="I25" i="4"/>
  <c r="J25" s="1"/>
  <c r="E69"/>
  <c r="F69" s="1"/>
  <c r="E62" i="5" l="1"/>
  <c r="F62" s="1"/>
  <c r="G62" s="1"/>
  <c r="H62" s="1"/>
  <c r="I39"/>
  <c r="I26" i="4"/>
  <c r="J26" s="1"/>
  <c r="F70"/>
  <c r="E70"/>
  <c r="I62" i="5" l="1"/>
  <c r="E40"/>
  <c r="F40" s="1"/>
  <c r="G40" s="1"/>
  <c r="H40" s="1"/>
  <c r="I27" i="4"/>
  <c r="J27" s="1"/>
  <c r="E71"/>
  <c r="F71" s="1"/>
  <c r="E63" i="5" l="1"/>
  <c r="F63"/>
  <c r="G63" s="1"/>
  <c r="H63" s="1"/>
  <c r="I40"/>
  <c r="I28" i="4"/>
  <c r="J28" s="1"/>
  <c r="E72"/>
  <c r="F72" s="1"/>
  <c r="I63" i="5" l="1"/>
  <c r="F41"/>
  <c r="G41"/>
  <c r="H41" s="1"/>
  <c r="E41"/>
  <c r="I41" s="1"/>
  <c r="I29" i="4"/>
  <c r="J29" s="1"/>
  <c r="E73"/>
  <c r="F73" s="1"/>
  <c r="F64" i="5" l="1"/>
  <c r="G64"/>
  <c r="H64" s="1"/>
  <c r="E64"/>
  <c r="I64" s="1"/>
  <c r="I30" i="4"/>
  <c r="J30" s="1"/>
  <c r="E74"/>
  <c r="F74" s="1"/>
  <c r="E65" i="5" l="1"/>
  <c r="F65" s="1"/>
  <c r="G65" s="1"/>
  <c r="H65" s="1"/>
  <c r="I31" i="4"/>
  <c r="J31" s="1"/>
  <c r="F75"/>
  <c r="E75"/>
  <c r="I65" i="5" l="1"/>
  <c r="I32" i="4"/>
  <c r="J32" s="1"/>
  <c r="F76"/>
  <c r="E76"/>
  <c r="E66" i="5" l="1"/>
  <c r="F66" s="1"/>
  <c r="G66" s="1"/>
  <c r="H66" s="1"/>
  <c r="I33" i="4"/>
  <c r="J33" s="1"/>
  <c r="F77"/>
  <c r="E77"/>
  <c r="I66" i="5" l="1"/>
  <c r="I34" i="4"/>
  <c r="J34" s="1"/>
  <c r="F78"/>
  <c r="E78"/>
  <c r="G67" i="5" l="1"/>
  <c r="E67"/>
  <c r="I67" s="1"/>
  <c r="H67"/>
  <c r="F67"/>
  <c r="I35" i="4"/>
  <c r="J35" s="1"/>
  <c r="E68" i="5" l="1"/>
  <c r="F68" s="1"/>
  <c r="G68" s="1"/>
  <c r="H68" s="1"/>
  <c r="I36" i="4"/>
  <c r="J36" s="1"/>
  <c r="I68" i="5" l="1"/>
  <c r="I37" i="4"/>
  <c r="J37" s="1"/>
  <c r="E69" i="5" l="1"/>
  <c r="F69"/>
  <c r="G69" s="1"/>
  <c r="H69" s="1"/>
  <c r="I38" i="4"/>
  <c r="J38" s="1"/>
  <c r="I69" i="5" l="1"/>
  <c r="I39" i="4"/>
  <c r="J39" s="1"/>
  <c r="E70" i="5" l="1"/>
  <c r="F70" s="1"/>
  <c r="G70" s="1"/>
  <c r="H70" s="1"/>
  <c r="I40" i="4"/>
  <c r="J40" s="1"/>
  <c r="I70" i="5" l="1"/>
  <c r="I41" i="4"/>
  <c r="J41" s="1"/>
  <c r="E71" i="5" l="1"/>
  <c r="I71" s="1"/>
  <c r="F71"/>
  <c r="G71" s="1"/>
  <c r="H71" s="1"/>
  <c r="I42" i="4"/>
  <c r="J42" s="1"/>
  <c r="E72" i="5" l="1"/>
  <c r="F72" s="1"/>
  <c r="G72" s="1"/>
  <c r="H72" s="1"/>
  <c r="I43" i="4"/>
  <c r="J43" s="1"/>
  <c r="I72" i="5" l="1"/>
  <c r="I44" i="4"/>
  <c r="J44" s="1"/>
  <c r="G73" i="5" l="1"/>
  <c r="E73"/>
  <c r="I73" s="1"/>
  <c r="H73"/>
  <c r="F73"/>
  <c r="I45" i="4"/>
  <c r="J45"/>
  <c r="E74" i="5" l="1"/>
  <c r="F74" s="1"/>
  <c r="G74" s="1"/>
  <c r="H74" s="1"/>
  <c r="I46" i="4"/>
  <c r="J46"/>
  <c r="I74" i="5" l="1"/>
  <c r="I47" i="4"/>
  <c r="J47"/>
  <c r="E75" i="5" l="1"/>
  <c r="F75" s="1"/>
  <c r="G75" s="1"/>
  <c r="H75" s="1"/>
  <c r="I48" i="4"/>
  <c r="J48"/>
  <c r="I75" i="5" l="1"/>
  <c r="I49" i="4"/>
  <c r="J49"/>
  <c r="E76" i="5" l="1"/>
  <c r="F76" s="1"/>
  <c r="G76" s="1"/>
  <c r="H76" s="1"/>
  <c r="I50" i="4"/>
  <c r="J50"/>
  <c r="I76" i="5" l="1"/>
  <c r="I51" i="4"/>
  <c r="J51" s="1"/>
  <c r="G77" i="5" l="1"/>
  <c r="E77"/>
  <c r="I77" s="1"/>
  <c r="H77"/>
  <c r="F77"/>
  <c r="I52" i="4"/>
  <c r="J52" s="1"/>
  <c r="E78" i="5" l="1"/>
  <c r="F78" s="1"/>
  <c r="G78" s="1"/>
  <c r="H78" s="1"/>
  <c r="I53" i="4"/>
  <c r="J53" s="1"/>
  <c r="I78" i="5" l="1"/>
  <c r="I54" i="4"/>
  <c r="J54" s="1"/>
  <c r="I55" l="1"/>
  <c r="J55" s="1"/>
  <c r="I56" l="1"/>
  <c r="J56" s="1"/>
  <c r="I57" l="1"/>
  <c r="J57" s="1"/>
  <c r="I58" l="1"/>
  <c r="J58" s="1"/>
  <c r="I59" l="1"/>
  <c r="J59" s="1"/>
  <c r="I60" l="1"/>
  <c r="J60" s="1"/>
  <c r="I61" l="1"/>
  <c r="J61" s="1"/>
  <c r="I62" l="1"/>
  <c r="J62" s="1"/>
  <c r="I63" l="1"/>
  <c r="J63" s="1"/>
  <c r="I64" l="1"/>
  <c r="J64" s="1"/>
  <c r="I65" l="1"/>
  <c r="J65" s="1"/>
  <c r="I66" l="1"/>
  <c r="J66" s="1"/>
  <c r="I67" l="1"/>
  <c r="J67" s="1"/>
  <c r="G4" i="1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D47" i="5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26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13"/>
  <c r="D14" s="1"/>
  <c r="D15" s="1"/>
  <c r="D16" s="1"/>
  <c r="D17" s="1"/>
  <c r="D18" s="1"/>
  <c r="D19" s="1"/>
  <c r="D20" s="1"/>
  <c r="D4"/>
  <c r="D5" s="1"/>
  <c r="D6" s="1"/>
  <c r="D7" s="1"/>
  <c r="D47" i="4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26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13"/>
  <c r="D14" s="1"/>
  <c r="D15" s="1"/>
  <c r="D16" s="1"/>
  <c r="D17" s="1"/>
  <c r="D18" s="1"/>
  <c r="D19" s="1"/>
  <c r="D20" s="1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D4"/>
  <c r="D5" s="1"/>
  <c r="D6" s="1"/>
  <c r="D7" s="1"/>
  <c r="D47" i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26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13"/>
  <c r="D14" s="1"/>
  <c r="D15" s="1"/>
  <c r="D16" s="1"/>
  <c r="D17" s="1"/>
  <c r="D18" s="1"/>
  <c r="D19" s="1"/>
  <c r="D20" s="1"/>
  <c r="D4"/>
  <c r="D5" s="1"/>
  <c r="D6" s="1"/>
  <c r="D7" s="1"/>
  <c r="I4" i="5" l="1"/>
</calcChain>
</file>

<file path=xl/sharedStrings.xml><?xml version="1.0" encoding="utf-8"?>
<sst xmlns="http://schemas.openxmlformats.org/spreadsheetml/2006/main" count="74" uniqueCount="13">
  <si>
    <t>dt =</t>
  </si>
  <si>
    <t>yn</t>
  </si>
  <si>
    <t>Exact Solution</t>
  </si>
  <si>
    <t>t</t>
  </si>
  <si>
    <t>y</t>
  </si>
  <si>
    <t>Y*n</t>
  </si>
  <si>
    <t>y*n</t>
  </si>
  <si>
    <t>k1</t>
  </si>
  <si>
    <t>k2</t>
  </si>
  <si>
    <t>k3</t>
  </si>
  <si>
    <t>k4</t>
  </si>
  <si>
    <t>dy/dt = t + y</t>
  </si>
  <si>
    <t>y= exp(t) - t -1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</si>
</sst>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'Forward Euler'!$A$3:$A$83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2.6500000000000004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2.9000000000000004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3.4000000000000004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3.6500000000000004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3.9000000000000004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'Forward Euler'!$B$3:$B$83</c:f>
              <c:numCache>
                <c:formatCode>0.00</c:formatCode>
                <c:ptCount val="81"/>
                <c:pt idx="0">
                  <c:v>0</c:v>
                </c:pt>
                <c:pt idx="1">
                  <c:v>1.2710963760240723E-3</c:v>
                </c:pt>
                <c:pt idx="2">
                  <c:v>5.1709180756476236E-3</c:v>
                </c:pt>
                <c:pt idx="3">
                  <c:v>1.1834242728283151E-2</c:v>
                </c:pt>
                <c:pt idx="4">
                  <c:v>2.1402758160169899E-2</c:v>
                </c:pt>
                <c:pt idx="5">
                  <c:v>3.4025416687741394E-2</c:v>
                </c:pt>
                <c:pt idx="6">
                  <c:v>4.9858807576003139E-2</c:v>
                </c:pt>
                <c:pt idx="7">
                  <c:v>6.9067548593257255E-2</c:v>
                </c:pt>
                <c:pt idx="8">
                  <c:v>9.1824697641270436E-2</c:v>
                </c:pt>
                <c:pt idx="9">
                  <c:v>0.11831218549016898</c:v>
                </c:pt>
                <c:pt idx="10">
                  <c:v>0.14872127070012819</c:v>
                </c:pt>
                <c:pt idx="11">
                  <c:v>0.18325301786739523</c:v>
                </c:pt>
                <c:pt idx="12">
                  <c:v>0.22211880039050902</c:v>
                </c:pt>
                <c:pt idx="13">
                  <c:v>0.26554082901389631</c:v>
                </c:pt>
                <c:pt idx="14">
                  <c:v>0.31375270747047646</c:v>
                </c:pt>
                <c:pt idx="15">
                  <c:v>0.36700001661267478</c:v>
                </c:pt>
                <c:pt idx="16">
                  <c:v>0.42554092849246783</c:v>
                </c:pt>
                <c:pt idx="17">
                  <c:v>0.48964685192599111</c:v>
                </c:pt>
                <c:pt idx="18">
                  <c:v>0.55960311115694994</c:v>
                </c:pt>
                <c:pt idx="19">
                  <c:v>0.63570965931584622</c:v>
                </c:pt>
                <c:pt idx="20">
                  <c:v>0.71828182845904509</c:v>
                </c:pt>
                <c:pt idx="21">
                  <c:v>0.80765111806316381</c:v>
                </c:pt>
                <c:pt idx="22">
                  <c:v>0.90416602394643331</c:v>
                </c:pt>
                <c:pt idx="23">
                  <c:v>1.0081929096897673</c:v>
                </c:pt>
                <c:pt idx="24">
                  <c:v>1.1201169227365471</c:v>
                </c:pt>
                <c:pt idx="25">
                  <c:v>1.2403429574618414</c:v>
                </c:pt>
                <c:pt idx="26">
                  <c:v>1.3692966676192446</c:v>
                </c:pt>
                <c:pt idx="27">
                  <c:v>1.5074255306969744</c:v>
                </c:pt>
                <c:pt idx="28">
                  <c:v>1.6551999668446746</c:v>
                </c:pt>
                <c:pt idx="29">
                  <c:v>1.8131145151688166</c:v>
                </c:pt>
                <c:pt idx="30">
                  <c:v>1.9816890703380645</c:v>
                </c:pt>
                <c:pt idx="31">
                  <c:v>2.1614701825907421</c:v>
                </c:pt>
                <c:pt idx="32">
                  <c:v>2.3530324243951148</c:v>
                </c:pt>
                <c:pt idx="33">
                  <c:v>2.5569798271798487</c:v>
                </c:pt>
                <c:pt idx="34">
                  <c:v>2.7739473917272006</c:v>
                </c:pt>
                <c:pt idx="35">
                  <c:v>3.0046026760057307</c:v>
                </c:pt>
                <c:pt idx="36">
                  <c:v>3.2496474644129467</c:v>
                </c:pt>
                <c:pt idx="37">
                  <c:v>3.5098195226018323</c:v>
                </c:pt>
                <c:pt idx="38">
                  <c:v>3.7858944422792682</c:v>
                </c:pt>
                <c:pt idx="39">
                  <c:v>4.0786875805892944</c:v>
                </c:pt>
                <c:pt idx="40">
                  <c:v>4.3890560989306504</c:v>
                </c:pt>
                <c:pt idx="41">
                  <c:v>4.7179011063067708</c:v>
                </c:pt>
                <c:pt idx="42">
                  <c:v>5.066169912567652</c:v>
                </c:pt>
                <c:pt idx="43">
                  <c:v>5.4348583971778961</c:v>
                </c:pt>
                <c:pt idx="44">
                  <c:v>5.8250134994341218</c:v>
                </c:pt>
                <c:pt idx="45">
                  <c:v>6.2377358363585262</c:v>
                </c:pt>
                <c:pt idx="46">
                  <c:v>6.6741824548147184</c:v>
                </c:pt>
                <c:pt idx="47">
                  <c:v>7.135569724727576</c:v>
                </c:pt>
                <c:pt idx="48">
                  <c:v>7.6231763806416044</c:v>
                </c:pt>
                <c:pt idx="49">
                  <c:v>8.1383467192233923</c:v>
                </c:pt>
                <c:pt idx="50">
                  <c:v>8.6824939607034732</c:v>
                </c:pt>
                <c:pt idx="51">
                  <c:v>9.2571037826630302</c:v>
                </c:pt>
                <c:pt idx="52">
                  <c:v>9.8637380350016919</c:v>
                </c:pt>
                <c:pt idx="53">
                  <c:v>10.504038645375807</c:v>
                </c:pt>
                <c:pt idx="54">
                  <c:v>11.179731724872838</c:v>
                </c:pt>
                <c:pt idx="55">
                  <c:v>11.892631884188171</c:v>
                </c:pt>
                <c:pt idx="56">
                  <c:v>12.644646771097047</c:v>
                </c:pt>
                <c:pt idx="57">
                  <c:v>13.43778184056764</c:v>
                </c:pt>
                <c:pt idx="58">
                  <c:v>14.274145369443067</c:v>
                </c:pt>
                <c:pt idx="59">
                  <c:v>15.155953728231651</c:v>
                </c:pt>
                <c:pt idx="60">
                  <c:v>16.085536923187668</c:v>
                </c:pt>
                <c:pt idx="61">
                  <c:v>17.065344422540615</c:v>
                </c:pt>
                <c:pt idx="62">
                  <c:v>18.097951281441635</c:v>
                </c:pt>
                <c:pt idx="63">
                  <c:v>19.186064580942713</c:v>
                </c:pt>
                <c:pt idx="64">
                  <c:v>20.332530197109353</c:v>
                </c:pt>
                <c:pt idx="65">
                  <c:v>21.540339917193062</c:v>
                </c:pt>
                <c:pt idx="66">
                  <c:v>22.812638920657893</c:v>
                </c:pt>
                <c:pt idx="67">
                  <c:v>24.152733643767281</c:v>
                </c:pt>
                <c:pt idx="68">
                  <c:v>25.564100047397027</c:v>
                </c:pt>
                <c:pt idx="69">
                  <c:v>27.050392308747938</c:v>
                </c:pt>
                <c:pt idx="70">
                  <c:v>28.615451958692312</c:v>
                </c:pt>
                <c:pt idx="71">
                  <c:v>30.263317487602027</c:v>
                </c:pt>
                <c:pt idx="72">
                  <c:v>31.998234443677987</c:v>
                </c:pt>
                <c:pt idx="73">
                  <c:v>33.824666049032139</c:v>
                </c:pt>
                <c:pt idx="74">
                  <c:v>35.747304360067396</c:v>
                </c:pt>
                <c:pt idx="75">
                  <c:v>37.771082000062783</c:v>
                </c:pt>
                <c:pt idx="76">
                  <c:v>39.901184493300839</c:v>
                </c:pt>
                <c:pt idx="77">
                  <c:v>42.143063231579283</c:v>
                </c:pt>
                <c:pt idx="78">
                  <c:v>44.502449105530189</c:v>
                </c:pt>
                <c:pt idx="79">
                  <c:v>46.985366834831439</c:v>
                </c:pt>
                <c:pt idx="80">
                  <c:v>49.598150033144236</c:v>
                </c:pt>
              </c:numCache>
            </c:numRef>
          </c:yVal>
          <c:smooth val="1"/>
        </c:ser>
        <c:ser>
          <c:idx val="1"/>
          <c:order val="1"/>
          <c:tx>
            <c:v>dt=1</c:v>
          </c:tx>
          <c:marker>
            <c:symbol val="none"/>
          </c:marker>
          <c:xVal>
            <c:numRef>
              <c:f>'Forward Euler'!$D$3:$D$7</c:f>
              <c:numCache>
                <c:formatCode>0.00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'Forward Euler'!$E$3:$E$7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11</c:v>
                </c:pt>
              </c:numCache>
            </c:numRef>
          </c:yVal>
        </c:ser>
        <c:ser>
          <c:idx val="2"/>
          <c:order val="2"/>
          <c:tx>
            <c:v>dt=0.5</c:v>
          </c:tx>
          <c:marker>
            <c:symbol val="none"/>
          </c:marker>
          <c:xVal>
            <c:numRef>
              <c:f>'Forward Euler'!$D$12:$D$20</c:f>
              <c:numCache>
                <c:formatCode>0.00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'Forward Euler'!$E$12:$E$20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0.875</c:v>
                </c:pt>
                <c:pt idx="4">
                  <c:v>2.0625</c:v>
                </c:pt>
                <c:pt idx="5">
                  <c:v>4.09375</c:v>
                </c:pt>
                <c:pt idx="6">
                  <c:v>7.390625</c:v>
                </c:pt>
                <c:pt idx="7">
                  <c:v>12.5859375</c:v>
                </c:pt>
                <c:pt idx="8">
                  <c:v>20.62890625</c:v>
                </c:pt>
              </c:numCache>
            </c:numRef>
          </c:yVal>
        </c:ser>
        <c:ser>
          <c:idx val="3"/>
          <c:order val="3"/>
          <c:tx>
            <c:v>dt=0.25</c:v>
          </c:tx>
          <c:marker>
            <c:symbol val="none"/>
          </c:marker>
          <c:xVal>
            <c:numRef>
              <c:f>'Forward Euler'!$D$25:$D$41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'Forward Euler'!$E$25:$E$41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0.203125</c:v>
                </c:pt>
                <c:pt idx="4">
                  <c:v>0.44140625</c:v>
                </c:pt>
                <c:pt idx="5">
                  <c:v>0.8017578125</c:v>
                </c:pt>
                <c:pt idx="6">
                  <c:v>1.314697265625</c:v>
                </c:pt>
                <c:pt idx="7">
                  <c:v>2.01837158203125</c:v>
                </c:pt>
                <c:pt idx="8">
                  <c:v>2.9604644775390625</c:v>
                </c:pt>
                <c:pt idx="9">
                  <c:v>4.2005805969238281</c:v>
                </c:pt>
                <c:pt idx="10">
                  <c:v>5.8132257461547852</c:v>
                </c:pt>
                <c:pt idx="11">
                  <c:v>7.8915321826934814</c:v>
                </c:pt>
                <c:pt idx="12">
                  <c:v>10.551915228366852</c:v>
                </c:pt>
                <c:pt idx="13">
                  <c:v>13.939894035458565</c:v>
                </c:pt>
                <c:pt idx="14">
                  <c:v>18.237367544323206</c:v>
                </c:pt>
                <c:pt idx="15">
                  <c:v>23.671709430404007</c:v>
                </c:pt>
                <c:pt idx="16">
                  <c:v>30.527136788005009</c:v>
                </c:pt>
              </c:numCache>
            </c:numRef>
          </c:yVal>
        </c:ser>
        <c:ser>
          <c:idx val="4"/>
          <c:order val="4"/>
          <c:tx>
            <c:v>dt=0.1</c:v>
          </c:tx>
          <c:marker>
            <c:symbol val="none"/>
          </c:marker>
          <c:xVal>
            <c:numRef>
              <c:f>'Forward Euler'!$D$46:$D$86</c:f>
              <c:numCache>
                <c:formatCode>0.00</c:formatCode>
                <c:ptCount val="4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</c:numCache>
            </c:numRef>
          </c:xVal>
          <c:yVal>
            <c:numRef>
              <c:f>'Forward Euler'!$E$46:$E$86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1.5625E-2</c:v>
                </c:pt>
                <c:pt idx="3">
                  <c:v>4.8828125E-2</c:v>
                </c:pt>
                <c:pt idx="4">
                  <c:v>0.101806640625</c:v>
                </c:pt>
                <c:pt idx="5">
                  <c:v>0.177032470703125</c:v>
                </c:pt>
                <c:pt idx="6">
                  <c:v>0.27728652954101563</c:v>
                </c:pt>
                <c:pt idx="7">
                  <c:v>0.40569734573364258</c:v>
                </c:pt>
                <c:pt idx="8">
                  <c:v>0.5657845139503479</c:v>
                </c:pt>
                <c:pt idx="9">
                  <c:v>0.76150757819414139</c:v>
                </c:pt>
                <c:pt idx="10">
                  <c:v>0.99732102546840906</c:v>
                </c:pt>
                <c:pt idx="11">
                  <c:v>1.2782361536519602</c:v>
                </c:pt>
                <c:pt idx="12">
                  <c:v>1.6098906728584552</c:v>
                </c:pt>
                <c:pt idx="13">
                  <c:v>1.9986270069657621</c:v>
                </c:pt>
                <c:pt idx="14">
                  <c:v>2.4515803828364824</c:v>
                </c:pt>
                <c:pt idx="15">
                  <c:v>2.9767779306910427</c:v>
                </c:pt>
                <c:pt idx="16">
                  <c:v>3.583250172027423</c:v>
                </c:pt>
                <c:pt idx="17">
                  <c:v>4.2811564435308505</c:v>
                </c:pt>
                <c:pt idx="18">
                  <c:v>5.0819259989722063</c:v>
                </c:pt>
                <c:pt idx="19">
                  <c:v>5.9984167488437325</c:v>
                </c:pt>
                <c:pt idx="20">
                  <c:v>7.0450938424491989</c:v>
                </c:pt>
                <c:pt idx="21">
                  <c:v>8.2382305727553486</c:v>
                </c:pt>
                <c:pt idx="22">
                  <c:v>9.5961343943497681</c:v>
                </c:pt>
                <c:pt idx="23">
                  <c:v>11.13940119364349</c:v>
                </c:pt>
                <c:pt idx="24">
                  <c:v>12.891201342848927</c:v>
                </c:pt>
                <c:pt idx="25">
                  <c:v>14.877601510705043</c:v>
                </c:pt>
                <c:pt idx="26">
                  <c:v>17.127926699543174</c:v>
                </c:pt>
                <c:pt idx="27">
                  <c:v>19.67516753698607</c:v>
                </c:pt>
                <c:pt idx="28">
                  <c:v>22.556438479109328</c:v>
                </c:pt>
                <c:pt idx="29">
                  <c:v>25.813493288997993</c:v>
                </c:pt>
                <c:pt idx="30">
                  <c:v>29.493304950122742</c:v>
                </c:pt>
                <c:pt idx="31">
                  <c:v>33.648718068888087</c:v>
                </c:pt>
                <c:pt idx="32">
                  <c:v>38.339182827499101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'Forward Euler'!$G$3:$G$67</c:f>
              <c:numCache>
                <c:formatCode>0.00</c:formatCode>
                <c:ptCount val="65"/>
                <c:pt idx="0">
                  <c:v>0</c:v>
                </c:pt>
                <c:pt idx="1">
                  <c:v>6.25E-2</c:v>
                </c:pt>
                <c:pt idx="2">
                  <c:v>0.125</c:v>
                </c:pt>
                <c:pt idx="3">
                  <c:v>0.1875</c:v>
                </c:pt>
                <c:pt idx="4">
                  <c:v>0.25</c:v>
                </c:pt>
                <c:pt idx="5">
                  <c:v>0.3125</c:v>
                </c:pt>
                <c:pt idx="6">
                  <c:v>0.375</c:v>
                </c:pt>
                <c:pt idx="7">
                  <c:v>0.4375</c:v>
                </c:pt>
                <c:pt idx="8">
                  <c:v>0.5</c:v>
                </c:pt>
                <c:pt idx="9">
                  <c:v>0.5625</c:v>
                </c:pt>
                <c:pt idx="10">
                  <c:v>0.625</c:v>
                </c:pt>
                <c:pt idx="11">
                  <c:v>0.6875</c:v>
                </c:pt>
                <c:pt idx="12">
                  <c:v>0.75</c:v>
                </c:pt>
                <c:pt idx="13">
                  <c:v>0.8125</c:v>
                </c:pt>
                <c:pt idx="14">
                  <c:v>0.875</c:v>
                </c:pt>
                <c:pt idx="15">
                  <c:v>0.9375</c:v>
                </c:pt>
                <c:pt idx="16">
                  <c:v>1</c:v>
                </c:pt>
                <c:pt idx="17">
                  <c:v>1.0625</c:v>
                </c:pt>
                <c:pt idx="18">
                  <c:v>1.125</c:v>
                </c:pt>
                <c:pt idx="19">
                  <c:v>1.1875</c:v>
                </c:pt>
                <c:pt idx="20">
                  <c:v>1.25</c:v>
                </c:pt>
                <c:pt idx="21">
                  <c:v>1.3125</c:v>
                </c:pt>
                <c:pt idx="22">
                  <c:v>1.375</c:v>
                </c:pt>
                <c:pt idx="23">
                  <c:v>1.4375</c:v>
                </c:pt>
                <c:pt idx="24">
                  <c:v>1.5</c:v>
                </c:pt>
                <c:pt idx="25">
                  <c:v>1.5625</c:v>
                </c:pt>
                <c:pt idx="26">
                  <c:v>1.625</c:v>
                </c:pt>
                <c:pt idx="27">
                  <c:v>1.6875</c:v>
                </c:pt>
                <c:pt idx="28">
                  <c:v>1.75</c:v>
                </c:pt>
                <c:pt idx="29">
                  <c:v>1.8125</c:v>
                </c:pt>
                <c:pt idx="30">
                  <c:v>1.875</c:v>
                </c:pt>
                <c:pt idx="31">
                  <c:v>1.9375</c:v>
                </c:pt>
                <c:pt idx="32">
                  <c:v>2</c:v>
                </c:pt>
                <c:pt idx="33">
                  <c:v>2.0625</c:v>
                </c:pt>
                <c:pt idx="34">
                  <c:v>2.125</c:v>
                </c:pt>
                <c:pt idx="35">
                  <c:v>2.1875</c:v>
                </c:pt>
                <c:pt idx="36">
                  <c:v>2.25</c:v>
                </c:pt>
                <c:pt idx="37">
                  <c:v>2.3125</c:v>
                </c:pt>
                <c:pt idx="38">
                  <c:v>2.375</c:v>
                </c:pt>
                <c:pt idx="39">
                  <c:v>2.4375</c:v>
                </c:pt>
                <c:pt idx="40">
                  <c:v>2.5</c:v>
                </c:pt>
                <c:pt idx="41">
                  <c:v>2.5625</c:v>
                </c:pt>
                <c:pt idx="42">
                  <c:v>2.625</c:v>
                </c:pt>
                <c:pt idx="43">
                  <c:v>2.6875</c:v>
                </c:pt>
                <c:pt idx="44">
                  <c:v>2.75</c:v>
                </c:pt>
                <c:pt idx="45">
                  <c:v>2.8125</c:v>
                </c:pt>
                <c:pt idx="46">
                  <c:v>2.875</c:v>
                </c:pt>
                <c:pt idx="47">
                  <c:v>2.9375</c:v>
                </c:pt>
                <c:pt idx="48">
                  <c:v>3</c:v>
                </c:pt>
                <c:pt idx="49">
                  <c:v>3.0625</c:v>
                </c:pt>
                <c:pt idx="50">
                  <c:v>3.125</c:v>
                </c:pt>
                <c:pt idx="51">
                  <c:v>3.1875</c:v>
                </c:pt>
                <c:pt idx="52">
                  <c:v>3.25</c:v>
                </c:pt>
                <c:pt idx="53">
                  <c:v>3.3125</c:v>
                </c:pt>
                <c:pt idx="54">
                  <c:v>3.375</c:v>
                </c:pt>
                <c:pt idx="55">
                  <c:v>3.4375</c:v>
                </c:pt>
                <c:pt idx="56">
                  <c:v>3.5</c:v>
                </c:pt>
                <c:pt idx="57">
                  <c:v>3.5625</c:v>
                </c:pt>
                <c:pt idx="58">
                  <c:v>3.625</c:v>
                </c:pt>
                <c:pt idx="59">
                  <c:v>3.6875</c:v>
                </c:pt>
                <c:pt idx="60">
                  <c:v>3.75</c:v>
                </c:pt>
                <c:pt idx="61">
                  <c:v>3.8125</c:v>
                </c:pt>
                <c:pt idx="62">
                  <c:v>3.875</c:v>
                </c:pt>
                <c:pt idx="63">
                  <c:v>3.9375</c:v>
                </c:pt>
                <c:pt idx="64">
                  <c:v>4</c:v>
                </c:pt>
              </c:numCache>
            </c:numRef>
          </c:xVal>
          <c:yVal>
            <c:numRef>
              <c:f>'Forward Euler'!$H$3:$H$67</c:f>
              <c:numCache>
                <c:formatCode>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3.90625E-3</c:v>
                </c:pt>
                <c:pt idx="3">
                  <c:v>1.1962890625E-2</c:v>
                </c:pt>
                <c:pt idx="4">
                  <c:v>2.44293212890625E-2</c:v>
                </c:pt>
                <c:pt idx="5">
                  <c:v>4.1581153869628906E-2</c:v>
                </c:pt>
                <c:pt idx="6">
                  <c:v>6.3711225986480713E-2</c:v>
                </c:pt>
                <c:pt idx="7">
                  <c:v>9.1130677610635757E-2</c:v>
                </c:pt>
                <c:pt idx="8">
                  <c:v>0.12417009496130049</c:v>
                </c:pt>
                <c:pt idx="9">
                  <c:v>0.16318072589638177</c:v>
                </c:pt>
                <c:pt idx="10">
                  <c:v>0.20853577126490563</c:v>
                </c:pt>
                <c:pt idx="11">
                  <c:v>0.26063175696896224</c:v>
                </c:pt>
                <c:pt idx="12">
                  <c:v>0.31988999177952238</c:v>
                </c:pt>
                <c:pt idx="13">
                  <c:v>0.38675811626574252</c:v>
                </c:pt>
                <c:pt idx="14">
                  <c:v>0.46171174853235142</c:v>
                </c:pt>
                <c:pt idx="15">
                  <c:v>0.54525623281562341</c:v>
                </c:pt>
                <c:pt idx="16">
                  <c:v>0.63792849736659984</c:v>
                </c:pt>
                <c:pt idx="17">
                  <c:v>0.74029902845201234</c:v>
                </c:pt>
                <c:pt idx="18">
                  <c:v>0.85297396773026313</c:v>
                </c:pt>
                <c:pt idx="19">
                  <c:v>0.97659734071340454</c:v>
                </c:pt>
                <c:pt idx="20">
                  <c:v>1.1118534245079923</c:v>
                </c:pt>
                <c:pt idx="21">
                  <c:v>1.2594692635397418</c:v>
                </c:pt>
                <c:pt idx="22">
                  <c:v>1.4202173425109756</c:v>
                </c:pt>
                <c:pt idx="23">
                  <c:v>1.5949184264179117</c:v>
                </c:pt>
                <c:pt idx="24">
                  <c:v>1.7844445780690312</c:v>
                </c:pt>
                <c:pt idx="25">
                  <c:v>1.9897223641983457</c:v>
                </c:pt>
                <c:pt idx="26">
                  <c:v>2.2117362619607421</c:v>
                </c:pt>
                <c:pt idx="27">
                  <c:v>2.4515322783332887</c:v>
                </c:pt>
                <c:pt idx="28">
                  <c:v>2.7102217957291193</c:v>
                </c:pt>
                <c:pt idx="29">
                  <c:v>2.9889856579621892</c:v>
                </c:pt>
                <c:pt idx="30">
                  <c:v>3.289078511584826</c:v>
                </c:pt>
                <c:pt idx="31">
                  <c:v>3.6118334185588776</c:v>
                </c:pt>
                <c:pt idx="32">
                  <c:v>3.9586667572188077</c:v>
                </c:pt>
                <c:pt idx="33">
                  <c:v>4.3310834295449832</c:v>
                </c:pt>
                <c:pt idx="34">
                  <c:v>4.730682393891545</c:v>
                </c:pt>
                <c:pt idx="35">
                  <c:v>5.1591625435097663</c:v>
                </c:pt>
                <c:pt idx="36">
                  <c:v>5.6183289524791267</c:v>
                </c:pt>
                <c:pt idx="37">
                  <c:v>6.1100995120090724</c:v>
                </c:pt>
                <c:pt idx="38">
                  <c:v>6.6365119815096394</c:v>
                </c:pt>
                <c:pt idx="39">
                  <c:v>7.199731480353992</c:v>
                </c:pt>
                <c:pt idx="40">
                  <c:v>7.8020584478761164</c:v>
                </c:pt>
                <c:pt idx="41">
                  <c:v>8.4459371008683739</c:v>
                </c:pt>
                <c:pt idx="42">
                  <c:v>9.1339644196726475</c:v>
                </c:pt>
                <c:pt idx="43">
                  <c:v>9.8688996959021882</c:v>
                </c:pt>
                <c:pt idx="44">
                  <c:v>10.653674676896076</c:v>
                </c:pt>
                <c:pt idx="45">
                  <c:v>11.491404344202081</c:v>
                </c:pt>
                <c:pt idx="46">
                  <c:v>12.38539836571471</c:v>
                </c:pt>
                <c:pt idx="47">
                  <c:v>13.33917326357188</c:v>
                </c:pt>
                <c:pt idx="48">
                  <c:v>14.356465342545121</c:v>
                </c:pt>
                <c:pt idx="49">
                  <c:v>15.44124442645419</c:v>
                </c:pt>
                <c:pt idx="50">
                  <c:v>16.597728453107578</c:v>
                </c:pt>
                <c:pt idx="51">
                  <c:v>17.830398981426804</c:v>
                </c:pt>
                <c:pt idx="52">
                  <c:v>19.144017667765979</c:v>
                </c:pt>
                <c:pt idx="53">
                  <c:v>20.543643772001353</c:v>
                </c:pt>
                <c:pt idx="54">
                  <c:v>22.034652757751438</c:v>
                </c:pt>
                <c:pt idx="55">
                  <c:v>23.622756055110901</c:v>
                </c:pt>
                <c:pt idx="56">
                  <c:v>25.314022058555334</c:v>
                </c:pt>
                <c:pt idx="57">
                  <c:v>27.114898437215043</c:v>
                </c:pt>
                <c:pt idx="58">
                  <c:v>29.032235839540984</c:v>
                </c:pt>
                <c:pt idx="59">
                  <c:v>31.073313079512296</c:v>
                </c:pt>
                <c:pt idx="60">
                  <c:v>33.245863896981817</c:v>
                </c:pt>
                <c:pt idx="61">
                  <c:v>35.558105390543183</c:v>
                </c:pt>
                <c:pt idx="62">
                  <c:v>38.018768227452135</c:v>
                </c:pt>
                <c:pt idx="63">
                  <c:v>40.637128741667894</c:v>
                </c:pt>
                <c:pt idx="64">
                  <c:v>43.423043038022136</c:v>
                </c:pt>
              </c:numCache>
            </c:numRef>
          </c:yVal>
          <c:smooth val="1"/>
        </c:ser>
        <c:axId val="88036864"/>
        <c:axId val="88038400"/>
      </c:scatterChart>
      <c:valAx>
        <c:axId val="88036864"/>
        <c:scaling>
          <c:orientation val="minMax"/>
          <c:max val="4"/>
        </c:scaling>
        <c:axPos val="b"/>
        <c:numFmt formatCode="0" sourceLinked="0"/>
        <c:tickLblPos val="nextTo"/>
        <c:crossAx val="88038400"/>
        <c:crosses val="autoZero"/>
        <c:crossBetween val="midCat"/>
        <c:majorUnit val="1"/>
      </c:valAx>
      <c:valAx>
        <c:axId val="88038400"/>
        <c:scaling>
          <c:orientation val="minMax"/>
        </c:scaling>
        <c:axPos val="l"/>
        <c:numFmt formatCode="0" sourceLinked="0"/>
        <c:tickLblPos val="nextTo"/>
        <c:crossAx val="8803686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'Modified Euler'!$A$3:$A$83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2.6500000000000004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2.9000000000000004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3.4000000000000004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3.6500000000000004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3.9000000000000004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'Modified Euler'!$B$3:$B$83</c:f>
              <c:numCache>
                <c:formatCode>0.00</c:formatCode>
                <c:ptCount val="81"/>
                <c:pt idx="0">
                  <c:v>0</c:v>
                </c:pt>
                <c:pt idx="1">
                  <c:v>1.2710963760240723E-3</c:v>
                </c:pt>
                <c:pt idx="2">
                  <c:v>5.1709180756476236E-3</c:v>
                </c:pt>
                <c:pt idx="3">
                  <c:v>1.1834242728283151E-2</c:v>
                </c:pt>
                <c:pt idx="4">
                  <c:v>2.1402758160169899E-2</c:v>
                </c:pt>
                <c:pt idx="5">
                  <c:v>3.4025416687741394E-2</c:v>
                </c:pt>
                <c:pt idx="6">
                  <c:v>4.9858807576003139E-2</c:v>
                </c:pt>
                <c:pt idx="7">
                  <c:v>6.9067548593257255E-2</c:v>
                </c:pt>
                <c:pt idx="8">
                  <c:v>9.1824697641270436E-2</c:v>
                </c:pt>
                <c:pt idx="9">
                  <c:v>0.11831218549016898</c:v>
                </c:pt>
                <c:pt idx="10">
                  <c:v>0.14872127070012819</c:v>
                </c:pt>
                <c:pt idx="11">
                  <c:v>0.18325301786739523</c:v>
                </c:pt>
                <c:pt idx="12">
                  <c:v>0.22211880039050902</c:v>
                </c:pt>
                <c:pt idx="13">
                  <c:v>0.26554082901389631</c:v>
                </c:pt>
                <c:pt idx="14">
                  <c:v>0.31375270747047646</c:v>
                </c:pt>
                <c:pt idx="15">
                  <c:v>0.36700001661267478</c:v>
                </c:pt>
                <c:pt idx="16">
                  <c:v>0.42554092849246783</c:v>
                </c:pt>
                <c:pt idx="17">
                  <c:v>0.48964685192599111</c:v>
                </c:pt>
                <c:pt idx="18">
                  <c:v>0.55960311115694994</c:v>
                </c:pt>
                <c:pt idx="19">
                  <c:v>0.63570965931584622</c:v>
                </c:pt>
                <c:pt idx="20">
                  <c:v>0.71828182845904509</c:v>
                </c:pt>
                <c:pt idx="21">
                  <c:v>0.80765111806316381</c:v>
                </c:pt>
                <c:pt idx="22">
                  <c:v>0.90416602394643331</c:v>
                </c:pt>
                <c:pt idx="23">
                  <c:v>1.0081929096897673</c:v>
                </c:pt>
                <c:pt idx="24">
                  <c:v>1.1201169227365471</c:v>
                </c:pt>
                <c:pt idx="25">
                  <c:v>1.2403429574618414</c:v>
                </c:pt>
                <c:pt idx="26">
                  <c:v>1.3692966676192446</c:v>
                </c:pt>
                <c:pt idx="27">
                  <c:v>1.5074255306969744</c:v>
                </c:pt>
                <c:pt idx="28">
                  <c:v>1.6551999668446746</c:v>
                </c:pt>
                <c:pt idx="29">
                  <c:v>1.8131145151688166</c:v>
                </c:pt>
                <c:pt idx="30">
                  <c:v>1.9816890703380645</c:v>
                </c:pt>
                <c:pt idx="31">
                  <c:v>2.1614701825907421</c:v>
                </c:pt>
                <c:pt idx="32">
                  <c:v>2.3530324243951148</c:v>
                </c:pt>
                <c:pt idx="33">
                  <c:v>2.5569798271798487</c:v>
                </c:pt>
                <c:pt idx="34">
                  <c:v>2.7739473917272006</c:v>
                </c:pt>
                <c:pt idx="35">
                  <c:v>3.0046026760057307</c:v>
                </c:pt>
                <c:pt idx="36">
                  <c:v>3.2496474644129467</c:v>
                </c:pt>
                <c:pt idx="37">
                  <c:v>3.5098195226018323</c:v>
                </c:pt>
                <c:pt idx="38">
                  <c:v>3.7858944422792682</c:v>
                </c:pt>
                <c:pt idx="39">
                  <c:v>4.0786875805892944</c:v>
                </c:pt>
                <c:pt idx="40">
                  <c:v>4.3890560989306504</c:v>
                </c:pt>
                <c:pt idx="41">
                  <c:v>4.7179011063067708</c:v>
                </c:pt>
                <c:pt idx="42">
                  <c:v>5.066169912567652</c:v>
                </c:pt>
                <c:pt idx="43">
                  <c:v>5.4348583971778961</c:v>
                </c:pt>
                <c:pt idx="44">
                  <c:v>5.8250134994341218</c:v>
                </c:pt>
                <c:pt idx="45">
                  <c:v>6.2377358363585262</c:v>
                </c:pt>
                <c:pt idx="46">
                  <c:v>6.6741824548147184</c:v>
                </c:pt>
                <c:pt idx="47">
                  <c:v>7.135569724727576</c:v>
                </c:pt>
                <c:pt idx="48">
                  <c:v>7.6231763806416044</c:v>
                </c:pt>
                <c:pt idx="49">
                  <c:v>8.1383467192233923</c:v>
                </c:pt>
                <c:pt idx="50">
                  <c:v>8.6824939607034732</c:v>
                </c:pt>
                <c:pt idx="51">
                  <c:v>9.2571037826630302</c:v>
                </c:pt>
                <c:pt idx="52">
                  <c:v>9.8637380350016919</c:v>
                </c:pt>
                <c:pt idx="53">
                  <c:v>10.504038645375807</c:v>
                </c:pt>
                <c:pt idx="54">
                  <c:v>11.179731724872838</c:v>
                </c:pt>
                <c:pt idx="55">
                  <c:v>11.892631884188171</c:v>
                </c:pt>
                <c:pt idx="56">
                  <c:v>12.644646771097047</c:v>
                </c:pt>
                <c:pt idx="57">
                  <c:v>13.43778184056764</c:v>
                </c:pt>
                <c:pt idx="58">
                  <c:v>14.274145369443067</c:v>
                </c:pt>
                <c:pt idx="59">
                  <c:v>15.155953728231651</c:v>
                </c:pt>
                <c:pt idx="60">
                  <c:v>16.085536923187668</c:v>
                </c:pt>
                <c:pt idx="61">
                  <c:v>17.065344422540615</c:v>
                </c:pt>
                <c:pt idx="62">
                  <c:v>18.097951281441635</c:v>
                </c:pt>
                <c:pt idx="63">
                  <c:v>19.186064580942713</c:v>
                </c:pt>
                <c:pt idx="64">
                  <c:v>20.332530197109353</c:v>
                </c:pt>
                <c:pt idx="65">
                  <c:v>21.540339917193062</c:v>
                </c:pt>
                <c:pt idx="66">
                  <c:v>22.812638920657893</c:v>
                </c:pt>
                <c:pt idx="67">
                  <c:v>24.152733643767281</c:v>
                </c:pt>
                <c:pt idx="68">
                  <c:v>25.564100047397027</c:v>
                </c:pt>
                <c:pt idx="69">
                  <c:v>27.050392308747938</c:v>
                </c:pt>
                <c:pt idx="70">
                  <c:v>28.615451958692312</c:v>
                </c:pt>
                <c:pt idx="71">
                  <c:v>30.263317487602027</c:v>
                </c:pt>
                <c:pt idx="72">
                  <c:v>31.998234443677987</c:v>
                </c:pt>
                <c:pt idx="73">
                  <c:v>33.824666049032139</c:v>
                </c:pt>
                <c:pt idx="74">
                  <c:v>35.747304360067396</c:v>
                </c:pt>
                <c:pt idx="75">
                  <c:v>37.771082000062783</c:v>
                </c:pt>
                <c:pt idx="76">
                  <c:v>39.901184493300839</c:v>
                </c:pt>
                <c:pt idx="77">
                  <c:v>42.143063231579283</c:v>
                </c:pt>
                <c:pt idx="78">
                  <c:v>44.502449105530189</c:v>
                </c:pt>
                <c:pt idx="79">
                  <c:v>46.985366834831439</c:v>
                </c:pt>
                <c:pt idx="80">
                  <c:v>49.598150033144236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'Modified Euler'!$D$3:$D$7</c:f>
              <c:numCache>
                <c:formatCode>0.00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'Modified Euler'!$F$3:$F$7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3.25</c:v>
                </c:pt>
                <c:pt idx="3">
                  <c:v>11.625</c:v>
                </c:pt>
                <c:pt idx="4">
                  <c:v>34.0625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'Modified Euler'!$D$12:$D$20</c:f>
              <c:numCache>
                <c:formatCode>0.00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'Modified Euler'!$F$12:$F$20</c:f>
              <c:numCache>
                <c:formatCode>0.00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0.640625</c:v>
                </c:pt>
                <c:pt idx="3">
                  <c:v>1.791015625</c:v>
                </c:pt>
                <c:pt idx="4">
                  <c:v>3.972900390625</c:v>
                </c:pt>
                <c:pt idx="5">
                  <c:v>7.830963134765625</c:v>
                </c:pt>
                <c:pt idx="6">
                  <c:v>14.412815093994141</c:v>
                </c:pt>
                <c:pt idx="7">
                  <c:v>25.420824527740479</c:v>
                </c:pt>
                <c:pt idx="8">
                  <c:v>43.621339857578278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'Modified Euler'!$D$25:$D$41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'Modified Euler'!$F$25:$F$41</c:f>
              <c:numCache>
                <c:formatCode>0.00</c:formatCode>
                <c:ptCount val="17"/>
                <c:pt idx="0">
                  <c:v>0</c:v>
                </c:pt>
                <c:pt idx="1">
                  <c:v>3.125E-2</c:v>
                </c:pt>
                <c:pt idx="2">
                  <c:v>0.1416015625</c:v>
                </c:pt>
                <c:pt idx="3">
                  <c:v>0.353302001953125</c:v>
                </c:pt>
                <c:pt idx="4">
                  <c:v>0.69485569000244141</c:v>
                </c:pt>
                <c:pt idx="5">
                  <c:v>1.2027838528156281</c:v>
                </c:pt>
                <c:pt idx="6">
                  <c:v>1.9238793114200234</c:v>
                </c:pt>
                <c:pt idx="7">
                  <c:v>2.918095367756905</c:v>
                </c:pt>
                <c:pt idx="8">
                  <c:v>4.2622471899385346</c:v>
                </c:pt>
                <c:pt idx="9">
                  <c:v>6.0547542121087474</c:v>
                </c:pt>
                <c:pt idx="10">
                  <c:v>8.4217163342643317</c:v>
                </c:pt>
                <c:pt idx="11">
                  <c:v>11.524699053276175</c:v>
                </c:pt>
                <c:pt idx="12">
                  <c:v>15.570708162010099</c:v>
                </c:pt>
                <c:pt idx="13">
                  <c:v>20.824969832575441</c:v>
                </c:pt>
                <c:pt idx="14">
                  <c:v>27.627305097987282</c:v>
                </c:pt>
                <c:pt idx="15">
                  <c:v>36.413109656796209</c:v>
                </c:pt>
                <c:pt idx="16">
                  <c:v>47.740234247770147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'Modified Euler'!$D$46:$D$88</c:f>
              <c:numCache>
                <c:formatCode>0.00</c:formatCode>
                <c:ptCount val="43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</c:numCache>
            </c:numRef>
          </c:xVal>
          <c:yVal>
            <c:numRef>
              <c:f>'Modified Euler'!$F$46:$F$88</c:f>
              <c:numCache>
                <c:formatCode>0.00</c:formatCode>
                <c:ptCount val="43"/>
                <c:pt idx="0">
                  <c:v>0</c:v>
                </c:pt>
                <c:pt idx="1">
                  <c:v>7.8125E-3</c:v>
                </c:pt>
                <c:pt idx="2">
                  <c:v>3.326416015625E-2</c:v>
                </c:pt>
                <c:pt idx="3">
                  <c:v>7.8697681427001953E-2</c:v>
                </c:pt>
                <c:pt idx="4">
                  <c:v>0.14676690474152565</c:v>
                </c:pt>
                <c:pt idx="5">
                  <c:v>0.24047813427750953</c:v>
                </c:pt>
                <c:pt idx="6">
                  <c:v>0.36323694898624126</c:v>
                </c:pt>
                <c:pt idx="7">
                  <c:v>0.51890123127347643</c:v>
                </c:pt>
                <c:pt idx="8">
                  <c:v>0.711841238551985</c:v>
                </c:pt>
                <c:pt idx="9">
                  <c:v>0.94700765304717049</c:v>
                </c:pt>
                <c:pt idx="10">
                  <c:v>1.2300086694674979</c:v>
                </c:pt>
                <c:pt idx="11">
                  <c:v>1.5671973208811498</c:v>
                </c:pt>
                <c:pt idx="12">
                  <c:v>1.9657704025606775</c:v>
                </c:pt>
                <c:pt idx="13">
                  <c:v>2.4338805341507674</c:v>
                </c:pt>
                <c:pt idx="14">
                  <c:v>2.9807631050926662</c:v>
                </c:pt>
                <c:pt idx="15">
                  <c:v>3.6168800799877858</c:v>
                </c:pt>
                <c:pt idx="16">
                  <c:v>4.3540829031111636</c:v>
                </c:pt>
                <c:pt idx="17">
                  <c:v>5.2057970386806147</c:v>
                </c:pt>
                <c:pt idx="18">
                  <c:v>6.1872310203803842</c:v>
                </c:pt>
                <c:pt idx="19">
                  <c:v>7.3156132652746537</c:v>
                </c:pt>
                <c:pt idx="20">
                  <c:v>8.6104603395689434</c:v>
                </c:pt>
                <c:pt idx="21">
                  <c:v>10.093880853417943</c:v>
                </c:pt>
                <c:pt idx="22">
                  <c:v>11.790919716762513</c:v>
                </c:pt>
                <c:pt idx="23">
                  <c:v>13.729948116645033</c:v>
                </c:pt>
                <c:pt idx="24">
                  <c:v>15.943105288386953</c:v>
                </c:pt>
                <c:pt idx="25">
                  <c:v>18.466798959500846</c:v>
                </c:pt>
                <c:pt idx="26">
                  <c:v>21.342272258809551</c:v>
                </c:pt>
                <c:pt idx="27">
                  <c:v>24.616245918182695</c:v>
                </c:pt>
                <c:pt idx="28">
                  <c:v>28.341645766691336</c:v>
                </c:pt>
                <c:pt idx="29">
                  <c:v>32.578426845080031</c:v>
                </c:pt>
                <c:pt idx="30">
                  <c:v>37.394506972942224</c:v>
                </c:pt>
                <c:pt idx="31">
                  <c:v>42.866824305286116</c:v>
                </c:pt>
                <c:pt idx="32">
                  <c:v>49.082535345831928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'Modified Euler'!$H$3:$H$67</c:f>
              <c:numCache>
                <c:formatCode>0.00</c:formatCode>
                <c:ptCount val="65"/>
                <c:pt idx="0">
                  <c:v>0</c:v>
                </c:pt>
                <c:pt idx="1">
                  <c:v>6.25E-2</c:v>
                </c:pt>
                <c:pt idx="2">
                  <c:v>0.125</c:v>
                </c:pt>
                <c:pt idx="3">
                  <c:v>0.1875</c:v>
                </c:pt>
                <c:pt idx="4">
                  <c:v>0.25</c:v>
                </c:pt>
                <c:pt idx="5">
                  <c:v>0.3125</c:v>
                </c:pt>
                <c:pt idx="6">
                  <c:v>0.375</c:v>
                </c:pt>
                <c:pt idx="7">
                  <c:v>0.4375</c:v>
                </c:pt>
                <c:pt idx="8">
                  <c:v>0.5</c:v>
                </c:pt>
                <c:pt idx="9">
                  <c:v>0.5625</c:v>
                </c:pt>
                <c:pt idx="10">
                  <c:v>0.625</c:v>
                </c:pt>
                <c:pt idx="11">
                  <c:v>0.6875</c:v>
                </c:pt>
                <c:pt idx="12">
                  <c:v>0.75</c:v>
                </c:pt>
                <c:pt idx="13">
                  <c:v>0.8125</c:v>
                </c:pt>
                <c:pt idx="14">
                  <c:v>0.875</c:v>
                </c:pt>
                <c:pt idx="15">
                  <c:v>0.9375</c:v>
                </c:pt>
                <c:pt idx="16">
                  <c:v>1</c:v>
                </c:pt>
                <c:pt idx="17">
                  <c:v>1.0625</c:v>
                </c:pt>
                <c:pt idx="18">
                  <c:v>1.125</c:v>
                </c:pt>
                <c:pt idx="19">
                  <c:v>1.1875</c:v>
                </c:pt>
                <c:pt idx="20">
                  <c:v>1.25</c:v>
                </c:pt>
                <c:pt idx="21">
                  <c:v>1.3125</c:v>
                </c:pt>
                <c:pt idx="22">
                  <c:v>1.375</c:v>
                </c:pt>
                <c:pt idx="23">
                  <c:v>1.4375</c:v>
                </c:pt>
                <c:pt idx="24">
                  <c:v>1.5</c:v>
                </c:pt>
                <c:pt idx="25">
                  <c:v>1.5625</c:v>
                </c:pt>
                <c:pt idx="26">
                  <c:v>1.625</c:v>
                </c:pt>
                <c:pt idx="27">
                  <c:v>1.6875</c:v>
                </c:pt>
                <c:pt idx="28">
                  <c:v>1.75</c:v>
                </c:pt>
                <c:pt idx="29">
                  <c:v>1.8125</c:v>
                </c:pt>
                <c:pt idx="30">
                  <c:v>1.875</c:v>
                </c:pt>
                <c:pt idx="31">
                  <c:v>1.9375</c:v>
                </c:pt>
                <c:pt idx="32">
                  <c:v>2</c:v>
                </c:pt>
                <c:pt idx="33">
                  <c:v>2.0625</c:v>
                </c:pt>
                <c:pt idx="34">
                  <c:v>2.125</c:v>
                </c:pt>
                <c:pt idx="35">
                  <c:v>2.1875</c:v>
                </c:pt>
                <c:pt idx="36">
                  <c:v>2.25</c:v>
                </c:pt>
                <c:pt idx="37">
                  <c:v>2.3125</c:v>
                </c:pt>
                <c:pt idx="38">
                  <c:v>2.375</c:v>
                </c:pt>
                <c:pt idx="39">
                  <c:v>2.4375</c:v>
                </c:pt>
                <c:pt idx="40">
                  <c:v>2.5</c:v>
                </c:pt>
                <c:pt idx="41">
                  <c:v>2.5625</c:v>
                </c:pt>
                <c:pt idx="42">
                  <c:v>2.625</c:v>
                </c:pt>
                <c:pt idx="43">
                  <c:v>2.6875</c:v>
                </c:pt>
                <c:pt idx="44">
                  <c:v>2.75</c:v>
                </c:pt>
                <c:pt idx="45">
                  <c:v>2.8125</c:v>
                </c:pt>
                <c:pt idx="46">
                  <c:v>2.875</c:v>
                </c:pt>
                <c:pt idx="47">
                  <c:v>2.9375</c:v>
                </c:pt>
                <c:pt idx="48">
                  <c:v>3</c:v>
                </c:pt>
                <c:pt idx="49">
                  <c:v>3.0625</c:v>
                </c:pt>
                <c:pt idx="50">
                  <c:v>3.125</c:v>
                </c:pt>
                <c:pt idx="51">
                  <c:v>3.1875</c:v>
                </c:pt>
                <c:pt idx="52">
                  <c:v>3.25</c:v>
                </c:pt>
                <c:pt idx="53">
                  <c:v>3.3125</c:v>
                </c:pt>
                <c:pt idx="54">
                  <c:v>3.375</c:v>
                </c:pt>
                <c:pt idx="55">
                  <c:v>3.4375</c:v>
                </c:pt>
                <c:pt idx="56">
                  <c:v>3.5</c:v>
                </c:pt>
                <c:pt idx="57">
                  <c:v>3.5625</c:v>
                </c:pt>
                <c:pt idx="58">
                  <c:v>3.625</c:v>
                </c:pt>
                <c:pt idx="59">
                  <c:v>3.6875</c:v>
                </c:pt>
                <c:pt idx="60">
                  <c:v>3.75</c:v>
                </c:pt>
                <c:pt idx="61">
                  <c:v>3.8125</c:v>
                </c:pt>
                <c:pt idx="62">
                  <c:v>3.875</c:v>
                </c:pt>
                <c:pt idx="63">
                  <c:v>3.9375</c:v>
                </c:pt>
                <c:pt idx="64">
                  <c:v>4</c:v>
                </c:pt>
              </c:numCache>
            </c:numRef>
          </c:xVal>
          <c:yVal>
            <c:numRef>
              <c:f>'Modified Euler'!$J$3:$J$67</c:f>
              <c:numCache>
                <c:formatCode>0.00</c:formatCode>
                <c:ptCount val="65"/>
                <c:pt idx="0">
                  <c:v>0</c:v>
                </c:pt>
                <c:pt idx="1">
                  <c:v>1.953125E-3</c:v>
                </c:pt>
                <c:pt idx="2">
                  <c:v>8.060455322265625E-3</c:v>
                </c:pt>
                <c:pt idx="3">
                  <c:v>1.8589742481708527E-2</c:v>
                </c:pt>
                <c:pt idx="4">
                  <c:v>3.3825995415099896E-2</c:v>
                </c:pt>
                <c:pt idx="5">
                  <c:v>5.4072592775838757E-2</c:v>
                </c:pt>
                <c:pt idx="6">
                  <c:v>7.9652466919593989E-2</c:v>
                </c:pt>
                <c:pt idx="7">
                  <c:v>0.11090936420152095</c:v>
                </c:pt>
                <c:pt idx="8">
                  <c:v>0.14820918650357212</c:v>
                </c:pt>
                <c:pt idx="9">
                  <c:v>0.19194141922743518</c:v>
                </c:pt>
                <c:pt idx="10">
                  <c:v>0.24252065132607847</c:v>
                </c:pt>
                <c:pt idx="11">
                  <c:v>0.30038819330607963</c:v>
                </c:pt>
                <c:pt idx="12">
                  <c:v>0.36601379951526058</c:v>
                </c:pt>
                <c:pt idx="13">
                  <c:v>0.43989750143714262</c:v>
                </c:pt>
                <c:pt idx="14">
                  <c:v>0.52257155914695841</c:v>
                </c:pt>
                <c:pt idx="15">
                  <c:v>0.61460253854510216</c:v>
                </c:pt>
                <c:pt idx="16">
                  <c:v>0.71659352247476693</c:v>
                </c:pt>
                <c:pt idx="17">
                  <c:v>0.82918646435302334</c:v>
                </c:pt>
                <c:pt idx="18">
                  <c:v>0.95306469350077683</c:v>
                </c:pt>
                <c:pt idx="19">
                  <c:v>1.0889555819490691</c:v>
                </c:pt>
                <c:pt idx="20">
                  <c:v>1.2376333831293802</c:v>
                </c:pt>
                <c:pt idx="21">
                  <c:v>1.3999222535263911</c:v>
                </c:pt>
                <c:pt idx="22">
                  <c:v>1.5766994690857092</c:v>
                </c:pt>
                <c:pt idx="23">
                  <c:v>1.7688988489291242</c:v>
                </c:pt>
                <c:pt idx="24">
                  <c:v>1.9775143997390092</c:v>
                </c:pt>
                <c:pt idx="25">
                  <c:v>2.2036041950346874</c:v>
                </c:pt>
                <c:pt idx="26">
                  <c:v>2.4482945044802826</c:v>
                </c:pt>
                <c:pt idx="27">
                  <c:v>2.7127841893393634</c:v>
                </c:pt>
                <c:pt idx="28">
                  <c:v>2.9983493812303772</c:v>
                </c:pt>
                <c:pt idx="29">
                  <c:v>3.3063484624424913</c:v>
                </c:pt>
                <c:pt idx="30">
                  <c:v>3.6382273672483549</c:v>
                </c:pt>
                <c:pt idx="31">
                  <c:v>3.9955252249030342</c:v>
                </c:pt>
                <c:pt idx="32">
                  <c:v>4.3798803663518626</c:v>
                </c:pt>
                <c:pt idx="33">
                  <c:v>4.7930367180893851</c:v>
                </c:pt>
                <c:pt idx="34">
                  <c:v>5.2368506081224897</c:v>
                </c:pt>
                <c:pt idx="35">
                  <c:v>5.7132980105991349</c:v>
                </c:pt>
                <c:pt idx="36">
                  <c:v>6.2244822573760326</c:v>
                </c:pt>
                <c:pt idx="37">
                  <c:v>6.7726422466209719</c:v>
                </c:pt>
                <c:pt idx="38">
                  <c:v>7.3601611804852141</c:v>
                </c:pt>
                <c:pt idx="39">
                  <c:v>7.9895758659461755</c:v>
                </c:pt>
                <c:pt idx="40">
                  <c:v>8.6635866151184882</c:v>
                </c:pt>
                <c:pt idx="41">
                  <c:v>9.3850677836710474</c:v>
                </c:pt>
                <c:pt idx="42">
                  <c:v>10.15707898847797</c:v>
                </c:pt>
                <c:pt idx="43">
                  <c:v>10.982877048282214</c:v>
                </c:pt>
                <c:pt idx="44">
                  <c:v>11.865928693972279</c:v>
                </c:pt>
                <c:pt idx="45">
                  <c:v>12.80992409807596</c:v>
                </c:pt>
                <c:pt idx="46">
                  <c:v>13.818791276272263</c:v>
                </c:pt>
                <c:pt idx="47">
                  <c:v>14.896711417125749</c:v>
                </c:pt>
                <c:pt idx="48">
                  <c:v>16.048135199870181</c:v>
                </c:pt>
                <c:pt idx="49">
                  <c:v>17.277800163924315</c:v>
                </c:pt>
                <c:pt idx="50">
                  <c:v>18.590749197927249</c:v>
                </c:pt>
                <c:pt idx="51">
                  <c:v>19.992350220449904</c:v>
                </c:pt>
                <c:pt idx="52">
                  <c:v>21.488317129189838</c:v>
                </c:pt>
                <c:pt idx="53">
                  <c:v>23.084732100407152</c:v>
                </c:pt>
                <c:pt idx="54">
                  <c:v>24.788069325628705</c:v>
                </c:pt>
                <c:pt idx="55">
                  <c:v>26.605220278257118</c:v>
                </c:pt>
                <c:pt idx="56">
                  <c:v>28.543520608691658</c:v>
                </c:pt>
                <c:pt idx="57">
                  <c:v>30.610778772923737</c:v>
                </c:pt>
                <c:pt idx="58">
                  <c:v>32.815306506334835</c:v>
                </c:pt>
                <c:pt idx="59">
                  <c:v>35.165951261625949</c:v>
                </c:pt>
                <c:pt idx="60">
                  <c:v>37.672130737472934</c:v>
                </c:pt>
                <c:pt idx="61">
                  <c:v>40.343869632661622</c:v>
                </c:pt>
                <c:pt idx="62">
                  <c:v>43.191838769141768</c:v>
                </c:pt>
                <c:pt idx="63">
                  <c:v>46.227396736684106</c:v>
                </c:pt>
                <c:pt idx="64">
                  <c:v>49.462634221665702</c:v>
                </c:pt>
              </c:numCache>
            </c:numRef>
          </c:yVal>
          <c:smooth val="1"/>
        </c:ser>
        <c:axId val="90509312"/>
        <c:axId val="90510848"/>
      </c:scatterChart>
      <c:valAx>
        <c:axId val="90509312"/>
        <c:scaling>
          <c:orientation val="minMax"/>
          <c:max val="4"/>
        </c:scaling>
        <c:axPos val="b"/>
        <c:numFmt formatCode="0" sourceLinked="0"/>
        <c:tickLblPos val="nextTo"/>
        <c:crossAx val="90510848"/>
        <c:crosses val="autoZero"/>
        <c:crossBetween val="midCat"/>
        <c:majorUnit val="1"/>
      </c:valAx>
      <c:valAx>
        <c:axId val="90510848"/>
        <c:scaling>
          <c:orientation val="minMax"/>
        </c:scaling>
        <c:axPos val="l"/>
        <c:numFmt formatCode="0" sourceLinked="0"/>
        <c:tickLblPos val="nextTo"/>
        <c:crossAx val="90509312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'RK4'!$A$3:$A$83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2.6500000000000004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2.9000000000000004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3.4000000000000004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3.6500000000000004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3.9000000000000004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'RK4'!$B$3:$B$83</c:f>
              <c:numCache>
                <c:formatCode>0.00</c:formatCode>
                <c:ptCount val="81"/>
                <c:pt idx="0">
                  <c:v>0</c:v>
                </c:pt>
                <c:pt idx="1">
                  <c:v>1.2710963760240723E-3</c:v>
                </c:pt>
                <c:pt idx="2">
                  <c:v>5.1709180756476236E-3</c:v>
                </c:pt>
                <c:pt idx="3">
                  <c:v>1.1834242728283151E-2</c:v>
                </c:pt>
                <c:pt idx="4">
                  <c:v>2.1402758160169899E-2</c:v>
                </c:pt>
                <c:pt idx="5">
                  <c:v>3.4025416687741394E-2</c:v>
                </c:pt>
                <c:pt idx="6">
                  <c:v>4.9858807576003139E-2</c:v>
                </c:pt>
                <c:pt idx="7">
                  <c:v>6.9067548593257255E-2</c:v>
                </c:pt>
                <c:pt idx="8">
                  <c:v>9.1824697641270436E-2</c:v>
                </c:pt>
                <c:pt idx="9">
                  <c:v>0.11831218549016898</c:v>
                </c:pt>
                <c:pt idx="10">
                  <c:v>0.14872127070012819</c:v>
                </c:pt>
                <c:pt idx="11">
                  <c:v>0.18325301786739523</c:v>
                </c:pt>
                <c:pt idx="12">
                  <c:v>0.22211880039050902</c:v>
                </c:pt>
                <c:pt idx="13">
                  <c:v>0.26554082901389631</c:v>
                </c:pt>
                <c:pt idx="14">
                  <c:v>0.31375270747047646</c:v>
                </c:pt>
                <c:pt idx="15">
                  <c:v>0.36700001661267478</c:v>
                </c:pt>
                <c:pt idx="16">
                  <c:v>0.42554092849246783</c:v>
                </c:pt>
                <c:pt idx="17">
                  <c:v>0.48964685192599111</c:v>
                </c:pt>
                <c:pt idx="18">
                  <c:v>0.55960311115694994</c:v>
                </c:pt>
                <c:pt idx="19">
                  <c:v>0.63570965931584622</c:v>
                </c:pt>
                <c:pt idx="20">
                  <c:v>0.71828182845904509</c:v>
                </c:pt>
                <c:pt idx="21">
                  <c:v>0.80765111806316381</c:v>
                </c:pt>
                <c:pt idx="22">
                  <c:v>0.90416602394643331</c:v>
                </c:pt>
                <c:pt idx="23">
                  <c:v>1.0081929096897673</c:v>
                </c:pt>
                <c:pt idx="24">
                  <c:v>1.1201169227365471</c:v>
                </c:pt>
                <c:pt idx="25">
                  <c:v>1.2403429574618414</c:v>
                </c:pt>
                <c:pt idx="26">
                  <c:v>1.3692966676192446</c:v>
                </c:pt>
                <c:pt idx="27">
                  <c:v>1.5074255306969744</c:v>
                </c:pt>
                <c:pt idx="28">
                  <c:v>1.6551999668446746</c:v>
                </c:pt>
                <c:pt idx="29">
                  <c:v>1.8131145151688166</c:v>
                </c:pt>
                <c:pt idx="30">
                  <c:v>1.9816890703380645</c:v>
                </c:pt>
                <c:pt idx="31">
                  <c:v>2.1614701825907421</c:v>
                </c:pt>
                <c:pt idx="32">
                  <c:v>2.3530324243951148</c:v>
                </c:pt>
                <c:pt idx="33">
                  <c:v>2.5569798271798487</c:v>
                </c:pt>
                <c:pt idx="34">
                  <c:v>2.7739473917272006</c:v>
                </c:pt>
                <c:pt idx="35">
                  <c:v>3.0046026760057307</c:v>
                </c:pt>
                <c:pt idx="36">
                  <c:v>3.2496474644129467</c:v>
                </c:pt>
                <c:pt idx="37">
                  <c:v>3.5098195226018323</c:v>
                </c:pt>
                <c:pt idx="38">
                  <c:v>3.7858944422792682</c:v>
                </c:pt>
                <c:pt idx="39">
                  <c:v>4.0786875805892944</c:v>
                </c:pt>
                <c:pt idx="40">
                  <c:v>4.3890560989306504</c:v>
                </c:pt>
                <c:pt idx="41">
                  <c:v>4.7179011063067708</c:v>
                </c:pt>
                <c:pt idx="42">
                  <c:v>5.066169912567652</c:v>
                </c:pt>
                <c:pt idx="43">
                  <c:v>5.4348583971778961</c:v>
                </c:pt>
                <c:pt idx="44">
                  <c:v>5.8250134994341218</c:v>
                </c:pt>
                <c:pt idx="45">
                  <c:v>6.2377358363585262</c:v>
                </c:pt>
                <c:pt idx="46">
                  <c:v>6.6741824548147184</c:v>
                </c:pt>
                <c:pt idx="47">
                  <c:v>7.135569724727576</c:v>
                </c:pt>
                <c:pt idx="48">
                  <c:v>7.6231763806416044</c:v>
                </c:pt>
                <c:pt idx="49">
                  <c:v>8.1383467192233923</c:v>
                </c:pt>
                <c:pt idx="50">
                  <c:v>8.6824939607034732</c:v>
                </c:pt>
                <c:pt idx="51">
                  <c:v>9.2571037826630302</c:v>
                </c:pt>
                <c:pt idx="52">
                  <c:v>9.8637380350016919</c:v>
                </c:pt>
                <c:pt idx="53">
                  <c:v>10.504038645375807</c:v>
                </c:pt>
                <c:pt idx="54">
                  <c:v>11.179731724872838</c:v>
                </c:pt>
                <c:pt idx="55">
                  <c:v>11.892631884188171</c:v>
                </c:pt>
                <c:pt idx="56">
                  <c:v>12.644646771097047</c:v>
                </c:pt>
                <c:pt idx="57">
                  <c:v>13.43778184056764</c:v>
                </c:pt>
                <c:pt idx="58">
                  <c:v>14.274145369443067</c:v>
                </c:pt>
                <c:pt idx="59">
                  <c:v>15.155953728231651</c:v>
                </c:pt>
                <c:pt idx="60">
                  <c:v>16.085536923187668</c:v>
                </c:pt>
                <c:pt idx="61">
                  <c:v>17.065344422540615</c:v>
                </c:pt>
                <c:pt idx="62">
                  <c:v>18.097951281441635</c:v>
                </c:pt>
                <c:pt idx="63">
                  <c:v>19.186064580942713</c:v>
                </c:pt>
                <c:pt idx="64">
                  <c:v>20.332530197109353</c:v>
                </c:pt>
                <c:pt idx="65">
                  <c:v>21.540339917193062</c:v>
                </c:pt>
                <c:pt idx="66">
                  <c:v>22.812638920657893</c:v>
                </c:pt>
                <c:pt idx="67">
                  <c:v>24.152733643767281</c:v>
                </c:pt>
                <c:pt idx="68">
                  <c:v>25.564100047397027</c:v>
                </c:pt>
                <c:pt idx="69">
                  <c:v>27.050392308747938</c:v>
                </c:pt>
                <c:pt idx="70">
                  <c:v>28.615451958692312</c:v>
                </c:pt>
                <c:pt idx="71">
                  <c:v>30.263317487602027</c:v>
                </c:pt>
                <c:pt idx="72">
                  <c:v>31.998234443677987</c:v>
                </c:pt>
                <c:pt idx="73">
                  <c:v>33.824666049032139</c:v>
                </c:pt>
                <c:pt idx="74">
                  <c:v>35.747304360067396</c:v>
                </c:pt>
                <c:pt idx="75">
                  <c:v>37.771082000062783</c:v>
                </c:pt>
                <c:pt idx="76">
                  <c:v>39.901184493300839</c:v>
                </c:pt>
                <c:pt idx="77">
                  <c:v>42.143063231579283</c:v>
                </c:pt>
                <c:pt idx="78">
                  <c:v>44.502449105530189</c:v>
                </c:pt>
                <c:pt idx="79">
                  <c:v>46.985366834831439</c:v>
                </c:pt>
                <c:pt idx="80">
                  <c:v>49.598150033144236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'RK4'!$D$3:$D$7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'RK4'!$I$3:$I$7</c:f>
              <c:numCache>
                <c:formatCode>0.00</c:formatCode>
                <c:ptCount val="5"/>
                <c:pt idx="0">
                  <c:v>0</c:v>
                </c:pt>
                <c:pt idx="1">
                  <c:v>0.70833333333333337</c:v>
                </c:pt>
                <c:pt idx="2">
                  <c:v>4.3350694444444446</c:v>
                </c:pt>
                <c:pt idx="3">
                  <c:v>15.865813078703704</c:v>
                </c:pt>
                <c:pt idx="4">
                  <c:v>48.803243754822532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'RK4'!$D$12:$D$20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'RK4'!$I$12:$I$20</c:f>
              <c:numCache>
                <c:formatCode>0.00</c:formatCode>
                <c:ptCount val="9"/>
                <c:pt idx="0">
                  <c:v>0</c:v>
                </c:pt>
                <c:pt idx="1">
                  <c:v>0.1484375</c:v>
                </c:pt>
                <c:pt idx="2">
                  <c:v>0.71734619140625</c:v>
                </c:pt>
                <c:pt idx="3">
                  <c:v>1.9793753623962402</c:v>
                </c:pt>
                <c:pt idx="4">
                  <c:v>4.3839703239500523</c:v>
                </c:pt>
                <c:pt idx="5">
                  <c:v>8.6720135808864143</c:v>
                </c:pt>
                <c:pt idx="6">
                  <c:v>16.064803637242449</c:v>
                </c:pt>
                <c:pt idx="7">
                  <c:v>28.575574745766851</c:v>
                </c:pt>
                <c:pt idx="8">
                  <c:v>49.523017744975043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'RK4'!$D$25:$D$41</c:f>
              <c:numCache>
                <c:formatCode>General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'RK4'!$I$25:$I$41</c:f>
              <c:numCache>
                <c:formatCode>0.00</c:formatCode>
                <c:ptCount val="17"/>
                <c:pt idx="0">
                  <c:v>0</c:v>
                </c:pt>
                <c:pt idx="1">
                  <c:v>3.4016927083333336E-2</c:v>
                </c:pt>
                <c:pt idx="2">
                  <c:v>0.14869946903652617</c:v>
                </c:pt>
                <c:pt idx="3">
                  <c:v>0.36695802591620363</c:v>
                </c:pt>
                <c:pt idx="4">
                  <c:v>0.71820993920132326</c:v>
                </c:pt>
                <c:pt idx="5">
                  <c:v>1.2402275733006576</c:v>
                </c:pt>
                <c:pt idx="6">
                  <c:v>1.98151128349103</c:v>
                </c:pt>
                <c:pt idx="7">
                  <c:v>3.0043363469174373</c:v>
                </c:pt>
                <c:pt idx="8">
                  <c:v>4.3886652735728617</c:v>
                </c:pt>
                <c:pt idx="9">
                  <c:v>6.2371712798203625</c:v>
                </c:pt>
                <c:pt idx="10">
                  <c:v>8.6816885134281954</c:v>
                </c:pt>
                <c:pt idx="11">
                  <c:v>11.891494251698411</c:v>
                </c:pt>
                <c:pt idx="12">
                  <c:v>16.083943384057417</c:v>
                </c:pt>
                <c:pt idx="13">
                  <c:v>21.538123267713047</c:v>
                </c:pt>
                <c:pt idx="14">
                  <c:v>28.612386793455116</c:v>
                </c:pt>
                <c:pt idx="15">
                  <c:v>37.766865138926988</c:v>
                </c:pt>
                <c:pt idx="16">
                  <c:v>49.59237452490153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'RK4'!$D$46:$D$88</c:f>
              <c:numCache>
                <c:formatCode>General</c:formatCode>
                <c:ptCount val="43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</c:numCache>
            </c:numRef>
          </c:xVal>
          <c:yVal>
            <c:numRef>
              <c:f>'RK4'!$I$46:$I$88</c:f>
              <c:numCache>
                <c:formatCode>0.00</c:formatCode>
                <c:ptCount val="43"/>
                <c:pt idx="0">
                  <c:v>0</c:v>
                </c:pt>
                <c:pt idx="1">
                  <c:v>8.148193359375E-3</c:v>
                </c:pt>
                <c:pt idx="2">
                  <c:v>3.4024828113615513E-2</c:v>
                </c:pt>
                <c:pt idx="3">
                  <c:v>7.999041420552544E-2</c:v>
                </c:pt>
                <c:pt idx="4">
                  <c:v>0.14871975921219988</c:v>
                </c:pt>
                <c:pt idx="5">
                  <c:v>0.24324381650720805</c:v>
                </c:pt>
                <c:pt idx="6">
                  <c:v>0.3669971054299665</c:v>
                </c:pt>
                <c:pt idx="7">
                  <c:v>0.52387144536499286</c:v>
                </c:pt>
                <c:pt idx="8">
                  <c:v>0.71827684441673434</c:v>
                </c:pt>
                <c:pt idx="9">
                  <c:v>0.95521049530144542</c:v>
                </c:pt>
                <c:pt idx="10">
                  <c:v>1.2403349579174185</c:v>
                </c:pt>
                <c:pt idx="11">
                  <c:v>1.580066751783193</c:v>
                </c:pt>
                <c:pt idx="12">
                  <c:v>1.9816767443988568</c:v>
                </c:pt>
                <c:pt idx="13">
                  <c:v>2.4534039061362902</c:v>
                </c:pt>
                <c:pt idx="14">
                  <c:v>3.0045842113875301</c:v>
                </c:pt>
                <c:pt idx="15">
                  <c:v>3.6457967026681635</c:v>
                </c:pt>
                <c:pt idx="16">
                  <c:v>4.3890290028921992</c:v>
                </c:pt>
                <c:pt idx="17">
                  <c:v>5.2478648653073199</c:v>
                </c:pt>
                <c:pt idx="18">
                  <c:v>6.2376966953651767</c:v>
                </c:pt>
                <c:pt idx="19">
                  <c:v>7.3759663694947619</c:v>
                </c:pt>
                <c:pt idx="20">
                  <c:v>8.6824381184603876</c:v>
                </c:pt>
                <c:pt idx="21">
                  <c:v>10.179507744645772</c:v>
                </c:pt>
                <c:pt idx="22">
                  <c:v>11.892553011060857</c:v>
                </c:pt>
                <c:pt idx="23">
                  <c:v>13.850330684011862</c:v>
                </c:pt>
                <c:pt idx="24">
                  <c:v>16.085426441285534</c:v>
                </c:pt>
                <c:pt idx="25">
                  <c:v>18.634764684795325</c:v>
                </c:pt>
                <c:pt idx="26">
                  <c:v>21.540186233860329</c:v>
                </c:pt>
                <c:pt idx="27">
                  <c:v>24.849102937300657</c:v>
                </c:pt>
                <c:pt idx="28">
                  <c:v>28.615239445950643</c:v>
                </c:pt>
                <c:pt idx="29">
                  <c:v>32.899473750842077</c:v>
                </c:pt>
                <c:pt idx="30">
                  <c:v>37.77078963752799</c:v>
                </c:pt>
                <c:pt idx="31">
                  <c:v>43.307355957978878</c:v>
                </c:pt>
                <c:pt idx="32">
                  <c:v>49.597749605582081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'RK4'!#REF!</c:f>
            </c:numRef>
          </c:xVal>
          <c:yVal>
            <c:numRef>
              <c:f>'RK4'!#REF!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92412160"/>
        <c:axId val="92422144"/>
      </c:scatterChart>
      <c:valAx>
        <c:axId val="92412160"/>
        <c:scaling>
          <c:orientation val="minMax"/>
          <c:max val="4"/>
        </c:scaling>
        <c:axPos val="b"/>
        <c:numFmt formatCode="0.00" sourceLinked="1"/>
        <c:tickLblPos val="nextTo"/>
        <c:crossAx val="92422144"/>
        <c:crosses val="autoZero"/>
        <c:crossBetween val="midCat"/>
        <c:majorUnit val="1"/>
      </c:valAx>
      <c:valAx>
        <c:axId val="92422144"/>
        <c:scaling>
          <c:orientation val="minMax"/>
        </c:scaling>
        <c:axPos val="l"/>
        <c:numFmt formatCode="0" sourceLinked="0"/>
        <c:tickLblPos val="nextTo"/>
        <c:crossAx val="92412160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304800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304800</xdr:colOff>
      <xdr:row>20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304800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5"/>
  <sheetViews>
    <sheetView workbookViewId="0">
      <selection activeCell="B5" sqref="B5"/>
    </sheetView>
  </sheetViews>
  <sheetFormatPr defaultRowHeight="15"/>
  <cols>
    <col min="2" max="2" width="9.140625" customWidth="1"/>
  </cols>
  <sheetData>
    <row r="3" spans="2:2">
      <c r="B3" t="s">
        <v>11</v>
      </c>
    </row>
    <row r="5" spans="2:2">
      <c r="B5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zoomScaleNormal="100" workbookViewId="0">
      <selection activeCell="F16" sqref="F16"/>
    </sheetView>
  </sheetViews>
  <sheetFormatPr defaultRowHeight="15"/>
  <cols>
    <col min="1" max="8" width="7.7109375" style="1" customWidth="1"/>
  </cols>
  <sheetData>
    <row r="1" spans="1:8">
      <c r="A1" s="2" t="s">
        <v>2</v>
      </c>
      <c r="B1" s="2"/>
      <c r="D1" s="3" t="s">
        <v>0</v>
      </c>
      <c r="E1" s="2">
        <v>1</v>
      </c>
      <c r="G1" s="3" t="s">
        <v>0</v>
      </c>
      <c r="H1" s="6">
        <v>6.25E-2</v>
      </c>
    </row>
    <row r="2" spans="1:8">
      <c r="A2" s="3" t="s">
        <v>3</v>
      </c>
      <c r="B2" s="3" t="s">
        <v>4</v>
      </c>
      <c r="D2" s="3" t="s">
        <v>3</v>
      </c>
      <c r="E2" s="3" t="s">
        <v>1</v>
      </c>
      <c r="G2" s="3" t="s">
        <v>3</v>
      </c>
      <c r="H2" s="3" t="s">
        <v>1</v>
      </c>
    </row>
    <row r="3" spans="1:8">
      <c r="A3" s="1">
        <v>0</v>
      </c>
      <c r="B3" s="1">
        <f>EXP(A3)-A3-1</f>
        <v>0</v>
      </c>
      <c r="D3" s="1">
        <v>0</v>
      </c>
      <c r="E3" s="1">
        <v>0</v>
      </c>
      <c r="G3" s="1">
        <v>0</v>
      </c>
      <c r="H3" s="1">
        <v>0</v>
      </c>
    </row>
    <row r="4" spans="1:8">
      <c r="A4" s="1">
        <v>0.05</v>
      </c>
      <c r="B4" s="1">
        <f t="shared" ref="B4:B67" si="0">EXP(A4)-A4-1</f>
        <v>1.2710963760240723E-3</v>
      </c>
      <c r="D4" s="1">
        <f>D3+dt</f>
        <v>1</v>
      </c>
      <c r="E4" s="1">
        <f>E3+dt*(D3+E3)</f>
        <v>0</v>
      </c>
      <c r="G4" s="1">
        <f t="shared" ref="G4:G67" si="1">G3+dte</f>
        <v>6.25E-2</v>
      </c>
      <c r="H4" s="1">
        <f t="shared" ref="H4:H35" si="2">H3+dte*(G3+H3)</f>
        <v>0</v>
      </c>
    </row>
    <row r="5" spans="1:8">
      <c r="A5" s="1">
        <v>0.1</v>
      </c>
      <c r="B5" s="1">
        <f t="shared" si="0"/>
        <v>5.1709180756476236E-3</v>
      </c>
      <c r="D5" s="1">
        <f>D4+dt</f>
        <v>2</v>
      </c>
      <c r="E5" s="1">
        <f>E4+dt*(D4+E4)</f>
        <v>1</v>
      </c>
      <c r="G5" s="1">
        <f t="shared" si="1"/>
        <v>0.125</v>
      </c>
      <c r="H5" s="1">
        <f t="shared" si="2"/>
        <v>3.90625E-3</v>
      </c>
    </row>
    <row r="6" spans="1:8">
      <c r="A6" s="1">
        <v>0.15000000000000002</v>
      </c>
      <c r="B6" s="1">
        <f t="shared" si="0"/>
        <v>1.1834242728283151E-2</v>
      </c>
      <c r="D6" s="1">
        <f>D5+dt</f>
        <v>3</v>
      </c>
      <c r="E6" s="1">
        <f>E5+dt*(D5+E5)</f>
        <v>4</v>
      </c>
      <c r="G6" s="1">
        <f t="shared" si="1"/>
        <v>0.1875</v>
      </c>
      <c r="H6" s="1">
        <f t="shared" si="2"/>
        <v>1.1962890625E-2</v>
      </c>
    </row>
    <row r="7" spans="1:8">
      <c r="A7" s="1">
        <v>0.2</v>
      </c>
      <c r="B7" s="1">
        <f t="shared" si="0"/>
        <v>2.1402758160169899E-2</v>
      </c>
      <c r="D7" s="1">
        <f>D6+dt</f>
        <v>4</v>
      </c>
      <c r="E7" s="1">
        <f>E6+dt*(D6+E6)</f>
        <v>11</v>
      </c>
      <c r="G7" s="1">
        <f t="shared" si="1"/>
        <v>0.25</v>
      </c>
      <c r="H7" s="1">
        <f t="shared" si="2"/>
        <v>2.44293212890625E-2</v>
      </c>
    </row>
    <row r="8" spans="1:8">
      <c r="A8" s="1">
        <v>0.25</v>
      </c>
      <c r="B8" s="1">
        <f t="shared" si="0"/>
        <v>3.4025416687741394E-2</v>
      </c>
      <c r="G8" s="1">
        <f t="shared" si="1"/>
        <v>0.3125</v>
      </c>
      <c r="H8" s="1">
        <f t="shared" si="2"/>
        <v>4.1581153869628906E-2</v>
      </c>
    </row>
    <row r="9" spans="1:8">
      <c r="A9" s="1">
        <v>0.30000000000000004</v>
      </c>
      <c r="B9" s="1">
        <f t="shared" si="0"/>
        <v>4.9858807576003139E-2</v>
      </c>
      <c r="G9" s="1">
        <f t="shared" si="1"/>
        <v>0.375</v>
      </c>
      <c r="H9" s="1">
        <f t="shared" si="2"/>
        <v>6.3711225986480713E-2</v>
      </c>
    </row>
    <row r="10" spans="1:8">
      <c r="A10" s="1">
        <v>0.35000000000000003</v>
      </c>
      <c r="B10" s="1">
        <f t="shared" si="0"/>
        <v>6.9067548593257255E-2</v>
      </c>
      <c r="D10" s="3" t="s">
        <v>0</v>
      </c>
      <c r="E10" s="2">
        <v>0.5</v>
      </c>
      <c r="G10" s="1">
        <f t="shared" si="1"/>
        <v>0.4375</v>
      </c>
      <c r="H10" s="1">
        <f t="shared" si="2"/>
        <v>9.1130677610635757E-2</v>
      </c>
    </row>
    <row r="11" spans="1:8">
      <c r="A11" s="1">
        <v>0.4</v>
      </c>
      <c r="B11" s="1">
        <f t="shared" si="0"/>
        <v>9.1824697641270436E-2</v>
      </c>
      <c r="D11" s="3" t="s">
        <v>3</v>
      </c>
      <c r="E11" s="3" t="s">
        <v>1</v>
      </c>
      <c r="G11" s="1">
        <f t="shared" si="1"/>
        <v>0.5</v>
      </c>
      <c r="H11" s="1">
        <f t="shared" si="2"/>
        <v>0.12417009496130049</v>
      </c>
    </row>
    <row r="12" spans="1:8">
      <c r="A12" s="1">
        <v>0.45</v>
      </c>
      <c r="B12" s="1">
        <f t="shared" si="0"/>
        <v>0.11831218549016898</v>
      </c>
      <c r="D12" s="1">
        <v>0</v>
      </c>
      <c r="E12" s="1">
        <v>0</v>
      </c>
      <c r="G12" s="1">
        <f t="shared" si="1"/>
        <v>0.5625</v>
      </c>
      <c r="H12" s="1">
        <f t="shared" si="2"/>
        <v>0.16318072589638177</v>
      </c>
    </row>
    <row r="13" spans="1:8">
      <c r="A13" s="1">
        <v>0.5</v>
      </c>
      <c r="B13" s="1">
        <f t="shared" si="0"/>
        <v>0.14872127070012819</v>
      </c>
      <c r="D13" s="1">
        <f t="shared" ref="D13:D20" si="3">D12+dta</f>
        <v>0.5</v>
      </c>
      <c r="E13" s="1">
        <f t="shared" ref="E13:E20" si="4">E12+dta*(D12+E12)</f>
        <v>0</v>
      </c>
      <c r="G13" s="1">
        <f t="shared" si="1"/>
        <v>0.625</v>
      </c>
      <c r="H13" s="1">
        <f t="shared" si="2"/>
        <v>0.20853577126490563</v>
      </c>
    </row>
    <row r="14" spans="1:8">
      <c r="A14" s="1">
        <v>0.55000000000000004</v>
      </c>
      <c r="B14" s="1">
        <f t="shared" si="0"/>
        <v>0.18325301786739523</v>
      </c>
      <c r="D14" s="1">
        <f t="shared" si="3"/>
        <v>1</v>
      </c>
      <c r="E14" s="1">
        <f t="shared" si="4"/>
        <v>0.25</v>
      </c>
      <c r="G14" s="1">
        <f t="shared" si="1"/>
        <v>0.6875</v>
      </c>
      <c r="H14" s="1">
        <f t="shared" si="2"/>
        <v>0.26063175696896224</v>
      </c>
    </row>
    <row r="15" spans="1:8">
      <c r="A15" s="1">
        <v>0.60000000000000009</v>
      </c>
      <c r="B15" s="1">
        <f t="shared" si="0"/>
        <v>0.22211880039050902</v>
      </c>
      <c r="D15" s="1">
        <f t="shared" si="3"/>
        <v>1.5</v>
      </c>
      <c r="E15" s="1">
        <f t="shared" si="4"/>
        <v>0.875</v>
      </c>
      <c r="G15" s="1">
        <f t="shared" si="1"/>
        <v>0.75</v>
      </c>
      <c r="H15" s="1">
        <f t="shared" si="2"/>
        <v>0.31988999177952238</v>
      </c>
    </row>
    <row r="16" spans="1:8">
      <c r="A16" s="1">
        <v>0.65</v>
      </c>
      <c r="B16" s="1">
        <f t="shared" si="0"/>
        <v>0.26554082901389631</v>
      </c>
      <c r="D16" s="1">
        <f t="shared" si="3"/>
        <v>2</v>
      </c>
      <c r="E16" s="1">
        <f t="shared" si="4"/>
        <v>2.0625</v>
      </c>
      <c r="G16" s="1">
        <f t="shared" si="1"/>
        <v>0.8125</v>
      </c>
      <c r="H16" s="1">
        <f t="shared" si="2"/>
        <v>0.38675811626574252</v>
      </c>
    </row>
    <row r="17" spans="1:8">
      <c r="A17" s="1">
        <v>0.70000000000000007</v>
      </c>
      <c r="B17" s="1">
        <f t="shared" si="0"/>
        <v>0.31375270747047646</v>
      </c>
      <c r="D17" s="1">
        <f t="shared" si="3"/>
        <v>2.5</v>
      </c>
      <c r="E17" s="1">
        <f t="shared" si="4"/>
        <v>4.09375</v>
      </c>
      <c r="G17" s="1">
        <f t="shared" si="1"/>
        <v>0.875</v>
      </c>
      <c r="H17" s="1">
        <f t="shared" si="2"/>
        <v>0.46171174853235142</v>
      </c>
    </row>
    <row r="18" spans="1:8">
      <c r="A18" s="1">
        <v>0.75</v>
      </c>
      <c r="B18" s="1">
        <f t="shared" si="0"/>
        <v>0.36700001661267478</v>
      </c>
      <c r="D18" s="1">
        <f t="shared" si="3"/>
        <v>3</v>
      </c>
      <c r="E18" s="1">
        <f t="shared" si="4"/>
        <v>7.390625</v>
      </c>
      <c r="G18" s="1">
        <f t="shared" si="1"/>
        <v>0.9375</v>
      </c>
      <c r="H18" s="1">
        <f t="shared" si="2"/>
        <v>0.54525623281562341</v>
      </c>
    </row>
    <row r="19" spans="1:8">
      <c r="A19" s="1">
        <v>0.8</v>
      </c>
      <c r="B19" s="1">
        <f t="shared" si="0"/>
        <v>0.42554092849246783</v>
      </c>
      <c r="D19" s="1">
        <f t="shared" si="3"/>
        <v>3.5</v>
      </c>
      <c r="E19" s="1">
        <f t="shared" si="4"/>
        <v>12.5859375</v>
      </c>
      <c r="G19" s="1">
        <f t="shared" si="1"/>
        <v>1</v>
      </c>
      <c r="H19" s="1">
        <f t="shared" si="2"/>
        <v>0.63792849736659984</v>
      </c>
    </row>
    <row r="20" spans="1:8">
      <c r="A20" s="1">
        <v>0.85000000000000009</v>
      </c>
      <c r="B20" s="1">
        <f t="shared" si="0"/>
        <v>0.48964685192599111</v>
      </c>
      <c r="D20" s="1">
        <f t="shared" si="3"/>
        <v>4</v>
      </c>
      <c r="E20" s="1">
        <f t="shared" si="4"/>
        <v>20.62890625</v>
      </c>
      <c r="G20" s="1">
        <f t="shared" si="1"/>
        <v>1.0625</v>
      </c>
      <c r="H20" s="1">
        <f t="shared" si="2"/>
        <v>0.74029902845201234</v>
      </c>
    </row>
    <row r="21" spans="1:8">
      <c r="A21" s="1">
        <v>0.9</v>
      </c>
      <c r="B21" s="1">
        <f t="shared" si="0"/>
        <v>0.55960311115694994</v>
      </c>
      <c r="G21" s="1">
        <f t="shared" si="1"/>
        <v>1.125</v>
      </c>
      <c r="H21" s="1">
        <f t="shared" si="2"/>
        <v>0.85297396773026313</v>
      </c>
    </row>
    <row r="22" spans="1:8">
      <c r="A22" s="1">
        <v>0.95000000000000007</v>
      </c>
      <c r="B22" s="1">
        <f t="shared" si="0"/>
        <v>0.63570965931584622</v>
      </c>
      <c r="G22" s="1">
        <f t="shared" si="1"/>
        <v>1.1875</v>
      </c>
      <c r="H22" s="1">
        <f t="shared" si="2"/>
        <v>0.97659734071340454</v>
      </c>
    </row>
    <row r="23" spans="1:8">
      <c r="A23" s="1">
        <v>1</v>
      </c>
      <c r="B23" s="1">
        <f t="shared" si="0"/>
        <v>0.71828182845904509</v>
      </c>
      <c r="D23" s="3" t="s">
        <v>0</v>
      </c>
      <c r="E23" s="2">
        <v>0.25</v>
      </c>
      <c r="G23" s="1">
        <f t="shared" si="1"/>
        <v>1.25</v>
      </c>
      <c r="H23" s="1">
        <f t="shared" si="2"/>
        <v>1.1118534245079923</v>
      </c>
    </row>
    <row r="24" spans="1:8">
      <c r="A24" s="1">
        <v>1.05</v>
      </c>
      <c r="B24" s="1">
        <f t="shared" si="0"/>
        <v>0.80765111806316381</v>
      </c>
      <c r="D24" s="3" t="s">
        <v>3</v>
      </c>
      <c r="E24" s="3" t="s">
        <v>1</v>
      </c>
      <c r="G24" s="1">
        <f t="shared" si="1"/>
        <v>1.3125</v>
      </c>
      <c r="H24" s="1">
        <f t="shared" si="2"/>
        <v>1.2594692635397418</v>
      </c>
    </row>
    <row r="25" spans="1:8">
      <c r="A25" s="1">
        <v>1.1000000000000001</v>
      </c>
      <c r="B25" s="1">
        <f t="shared" si="0"/>
        <v>0.90416602394643331</v>
      </c>
      <c r="D25" s="1">
        <v>0</v>
      </c>
      <c r="E25" s="1">
        <v>0</v>
      </c>
      <c r="G25" s="1">
        <f t="shared" si="1"/>
        <v>1.375</v>
      </c>
      <c r="H25" s="1">
        <f t="shared" si="2"/>
        <v>1.4202173425109756</v>
      </c>
    </row>
    <row r="26" spans="1:8">
      <c r="A26" s="1">
        <v>1.1499999999999999</v>
      </c>
      <c r="B26" s="1">
        <f t="shared" si="0"/>
        <v>1.0081929096897673</v>
      </c>
      <c r="D26" s="1">
        <f t="shared" ref="D26:D41" si="5">D25+dtb</f>
        <v>0.25</v>
      </c>
      <c r="E26" s="1">
        <f t="shared" ref="E26:E41" si="6">E25+dtb*(D25+E25)</f>
        <v>0</v>
      </c>
      <c r="G26" s="1">
        <f t="shared" si="1"/>
        <v>1.4375</v>
      </c>
      <c r="H26" s="1">
        <f t="shared" si="2"/>
        <v>1.5949184264179117</v>
      </c>
    </row>
    <row r="27" spans="1:8">
      <c r="A27" s="1">
        <v>1.2</v>
      </c>
      <c r="B27" s="1">
        <f t="shared" si="0"/>
        <v>1.1201169227365471</v>
      </c>
      <c r="D27" s="1">
        <f t="shared" si="5"/>
        <v>0.5</v>
      </c>
      <c r="E27" s="1">
        <f t="shared" si="6"/>
        <v>6.25E-2</v>
      </c>
      <c r="G27" s="1">
        <f t="shared" si="1"/>
        <v>1.5</v>
      </c>
      <c r="H27" s="1">
        <f t="shared" si="2"/>
        <v>1.7844445780690312</v>
      </c>
    </row>
    <row r="28" spans="1:8">
      <c r="A28" s="1">
        <v>1.25</v>
      </c>
      <c r="B28" s="1">
        <f t="shared" si="0"/>
        <v>1.2403429574618414</v>
      </c>
      <c r="D28" s="1">
        <f t="shared" si="5"/>
        <v>0.75</v>
      </c>
      <c r="E28" s="1">
        <f t="shared" si="6"/>
        <v>0.203125</v>
      </c>
      <c r="G28" s="1">
        <f t="shared" si="1"/>
        <v>1.5625</v>
      </c>
      <c r="H28" s="1">
        <f t="shared" si="2"/>
        <v>1.9897223641983457</v>
      </c>
    </row>
    <row r="29" spans="1:8">
      <c r="A29" s="1">
        <v>1.3</v>
      </c>
      <c r="B29" s="1">
        <f t="shared" si="0"/>
        <v>1.3692966676192446</v>
      </c>
      <c r="D29" s="1">
        <f t="shared" si="5"/>
        <v>1</v>
      </c>
      <c r="E29" s="1">
        <f t="shared" si="6"/>
        <v>0.44140625</v>
      </c>
      <c r="G29" s="1">
        <f t="shared" si="1"/>
        <v>1.625</v>
      </c>
      <c r="H29" s="1">
        <f t="shared" si="2"/>
        <v>2.2117362619607421</v>
      </c>
    </row>
    <row r="30" spans="1:8">
      <c r="A30" s="1">
        <v>1.35</v>
      </c>
      <c r="B30" s="1">
        <f t="shared" si="0"/>
        <v>1.5074255306969744</v>
      </c>
      <c r="D30" s="1">
        <f t="shared" si="5"/>
        <v>1.25</v>
      </c>
      <c r="E30" s="1">
        <f t="shared" si="6"/>
        <v>0.8017578125</v>
      </c>
      <c r="G30" s="1">
        <f t="shared" si="1"/>
        <v>1.6875</v>
      </c>
      <c r="H30" s="1">
        <f t="shared" si="2"/>
        <v>2.4515322783332887</v>
      </c>
    </row>
    <row r="31" spans="1:8">
      <c r="A31" s="1">
        <v>1.4</v>
      </c>
      <c r="B31" s="1">
        <f t="shared" si="0"/>
        <v>1.6551999668446746</v>
      </c>
      <c r="D31" s="1">
        <f t="shared" si="5"/>
        <v>1.5</v>
      </c>
      <c r="E31" s="1">
        <f t="shared" si="6"/>
        <v>1.314697265625</v>
      </c>
      <c r="G31" s="1">
        <f t="shared" si="1"/>
        <v>1.75</v>
      </c>
      <c r="H31" s="1">
        <f t="shared" si="2"/>
        <v>2.7102217957291193</v>
      </c>
    </row>
    <row r="32" spans="1:8">
      <c r="A32" s="1">
        <v>1.45</v>
      </c>
      <c r="B32" s="1">
        <f t="shared" si="0"/>
        <v>1.8131145151688166</v>
      </c>
      <c r="D32" s="1">
        <f t="shared" si="5"/>
        <v>1.75</v>
      </c>
      <c r="E32" s="1">
        <f t="shared" si="6"/>
        <v>2.01837158203125</v>
      </c>
      <c r="G32" s="1">
        <f t="shared" si="1"/>
        <v>1.8125</v>
      </c>
      <c r="H32" s="1">
        <f t="shared" si="2"/>
        <v>2.9889856579621892</v>
      </c>
    </row>
    <row r="33" spans="1:8">
      <c r="A33" s="1">
        <v>1.5</v>
      </c>
      <c r="B33" s="1">
        <f t="shared" si="0"/>
        <v>1.9816890703380645</v>
      </c>
      <c r="D33" s="1">
        <f t="shared" si="5"/>
        <v>2</v>
      </c>
      <c r="E33" s="1">
        <f t="shared" si="6"/>
        <v>2.9604644775390625</v>
      </c>
      <c r="G33" s="1">
        <f t="shared" si="1"/>
        <v>1.875</v>
      </c>
      <c r="H33" s="1">
        <f t="shared" si="2"/>
        <v>3.289078511584826</v>
      </c>
    </row>
    <row r="34" spans="1:8">
      <c r="A34" s="1">
        <v>1.55</v>
      </c>
      <c r="B34" s="1">
        <f t="shared" si="0"/>
        <v>2.1614701825907421</v>
      </c>
      <c r="D34" s="1">
        <f t="shared" si="5"/>
        <v>2.25</v>
      </c>
      <c r="E34" s="1">
        <f t="shared" si="6"/>
        <v>4.2005805969238281</v>
      </c>
      <c r="G34" s="1">
        <f t="shared" si="1"/>
        <v>1.9375</v>
      </c>
      <c r="H34" s="1">
        <f t="shared" si="2"/>
        <v>3.6118334185588776</v>
      </c>
    </row>
    <row r="35" spans="1:8">
      <c r="A35" s="1">
        <v>1.6</v>
      </c>
      <c r="B35" s="1">
        <f t="shared" si="0"/>
        <v>2.3530324243951148</v>
      </c>
      <c r="D35" s="1">
        <f t="shared" si="5"/>
        <v>2.5</v>
      </c>
      <c r="E35" s="1">
        <f t="shared" si="6"/>
        <v>5.8132257461547852</v>
      </c>
      <c r="G35" s="1">
        <f t="shared" si="1"/>
        <v>2</v>
      </c>
      <c r="H35" s="1">
        <f t="shared" si="2"/>
        <v>3.9586667572188077</v>
      </c>
    </row>
    <row r="36" spans="1:8">
      <c r="A36" s="1">
        <v>1.65</v>
      </c>
      <c r="B36" s="1">
        <f t="shared" si="0"/>
        <v>2.5569798271798487</v>
      </c>
      <c r="D36" s="1">
        <f t="shared" si="5"/>
        <v>2.75</v>
      </c>
      <c r="E36" s="1">
        <f t="shared" si="6"/>
        <v>7.8915321826934814</v>
      </c>
      <c r="G36" s="1">
        <f t="shared" si="1"/>
        <v>2.0625</v>
      </c>
      <c r="H36" s="1">
        <f t="shared" ref="H36:H67" si="7">H35+dte*(G35+H35)</f>
        <v>4.3310834295449832</v>
      </c>
    </row>
    <row r="37" spans="1:8">
      <c r="A37" s="1">
        <v>1.7000000000000002</v>
      </c>
      <c r="B37" s="1">
        <f t="shared" si="0"/>
        <v>2.7739473917272006</v>
      </c>
      <c r="D37" s="1">
        <f t="shared" si="5"/>
        <v>3</v>
      </c>
      <c r="E37" s="1">
        <f t="shared" si="6"/>
        <v>10.551915228366852</v>
      </c>
      <c r="G37" s="1">
        <f t="shared" si="1"/>
        <v>2.125</v>
      </c>
      <c r="H37" s="1">
        <f t="shared" si="7"/>
        <v>4.730682393891545</v>
      </c>
    </row>
    <row r="38" spans="1:8">
      <c r="A38" s="1">
        <v>1.75</v>
      </c>
      <c r="B38" s="1">
        <f t="shared" si="0"/>
        <v>3.0046026760057307</v>
      </c>
      <c r="D38" s="1">
        <f t="shared" si="5"/>
        <v>3.25</v>
      </c>
      <c r="E38" s="1">
        <f t="shared" si="6"/>
        <v>13.939894035458565</v>
      </c>
      <c r="G38" s="1">
        <f t="shared" si="1"/>
        <v>2.1875</v>
      </c>
      <c r="H38" s="1">
        <f t="shared" si="7"/>
        <v>5.1591625435097663</v>
      </c>
    </row>
    <row r="39" spans="1:8">
      <c r="A39" s="1">
        <v>1.8</v>
      </c>
      <c r="B39" s="1">
        <f t="shared" si="0"/>
        <v>3.2496474644129467</v>
      </c>
      <c r="D39" s="1">
        <f t="shared" si="5"/>
        <v>3.5</v>
      </c>
      <c r="E39" s="1">
        <f t="shared" si="6"/>
        <v>18.237367544323206</v>
      </c>
      <c r="G39" s="1">
        <f t="shared" si="1"/>
        <v>2.25</v>
      </c>
      <c r="H39" s="1">
        <f t="shared" si="7"/>
        <v>5.6183289524791267</v>
      </c>
    </row>
    <row r="40" spans="1:8">
      <c r="A40" s="1">
        <v>1.85</v>
      </c>
      <c r="B40" s="1">
        <f t="shared" si="0"/>
        <v>3.5098195226018323</v>
      </c>
      <c r="D40" s="1">
        <f t="shared" si="5"/>
        <v>3.75</v>
      </c>
      <c r="E40" s="1">
        <f t="shared" si="6"/>
        <v>23.671709430404007</v>
      </c>
      <c r="G40" s="1">
        <f t="shared" si="1"/>
        <v>2.3125</v>
      </c>
      <c r="H40" s="1">
        <f t="shared" si="7"/>
        <v>6.1100995120090724</v>
      </c>
    </row>
    <row r="41" spans="1:8">
      <c r="A41" s="1">
        <v>1.9</v>
      </c>
      <c r="B41" s="1">
        <f t="shared" si="0"/>
        <v>3.7858944422792682</v>
      </c>
      <c r="D41" s="1">
        <f t="shared" si="5"/>
        <v>4</v>
      </c>
      <c r="E41" s="1">
        <f t="shared" si="6"/>
        <v>30.527136788005009</v>
      </c>
      <c r="G41" s="1">
        <f t="shared" si="1"/>
        <v>2.375</v>
      </c>
      <c r="H41" s="1">
        <f t="shared" si="7"/>
        <v>6.6365119815096394</v>
      </c>
    </row>
    <row r="42" spans="1:8">
      <c r="A42" s="1">
        <v>1.9500000000000002</v>
      </c>
      <c r="B42" s="1">
        <f t="shared" si="0"/>
        <v>4.0786875805892944</v>
      </c>
      <c r="G42" s="1">
        <f t="shared" si="1"/>
        <v>2.4375</v>
      </c>
      <c r="H42" s="1">
        <f t="shared" si="7"/>
        <v>7.199731480353992</v>
      </c>
    </row>
    <row r="43" spans="1:8">
      <c r="A43" s="1">
        <v>2</v>
      </c>
      <c r="B43" s="1">
        <f t="shared" si="0"/>
        <v>4.3890560989306504</v>
      </c>
      <c r="G43" s="1">
        <f t="shared" si="1"/>
        <v>2.5</v>
      </c>
      <c r="H43" s="1">
        <f t="shared" si="7"/>
        <v>7.8020584478761164</v>
      </c>
    </row>
    <row r="44" spans="1:8">
      <c r="A44" s="1">
        <v>2.0499999999999998</v>
      </c>
      <c r="B44" s="1">
        <f t="shared" si="0"/>
        <v>4.7179011063067708</v>
      </c>
      <c r="D44" s="3" t="s">
        <v>0</v>
      </c>
      <c r="E44" s="4">
        <v>0.125</v>
      </c>
      <c r="G44" s="1">
        <f t="shared" si="1"/>
        <v>2.5625</v>
      </c>
      <c r="H44" s="1">
        <f t="shared" si="7"/>
        <v>8.4459371008683739</v>
      </c>
    </row>
    <row r="45" spans="1:8">
      <c r="A45" s="1">
        <v>2.1</v>
      </c>
      <c r="B45" s="1">
        <f t="shared" si="0"/>
        <v>5.066169912567652</v>
      </c>
      <c r="D45" s="3" t="s">
        <v>3</v>
      </c>
      <c r="E45" s="3" t="s">
        <v>1</v>
      </c>
      <c r="G45" s="1">
        <f t="shared" si="1"/>
        <v>2.625</v>
      </c>
      <c r="H45" s="1">
        <f t="shared" si="7"/>
        <v>9.1339644196726475</v>
      </c>
    </row>
    <row r="46" spans="1:8">
      <c r="A46" s="1">
        <v>2.1500000000000004</v>
      </c>
      <c r="B46" s="1">
        <f t="shared" si="0"/>
        <v>5.4348583971778961</v>
      </c>
      <c r="D46" s="1">
        <v>0</v>
      </c>
      <c r="E46" s="1">
        <v>0</v>
      </c>
      <c r="G46" s="1">
        <f t="shared" si="1"/>
        <v>2.6875</v>
      </c>
      <c r="H46" s="1">
        <f t="shared" si="7"/>
        <v>9.8688996959021882</v>
      </c>
    </row>
    <row r="47" spans="1:8">
      <c r="A47" s="1">
        <v>2.2000000000000002</v>
      </c>
      <c r="B47" s="1">
        <f t="shared" si="0"/>
        <v>5.8250134994341218</v>
      </c>
      <c r="D47" s="1">
        <f t="shared" ref="D47:D78" si="8">D46+dtc</f>
        <v>0.125</v>
      </c>
      <c r="E47" s="1">
        <f t="shared" ref="E47:E78" si="9">E46+dtc*(D46+E46)</f>
        <v>0</v>
      </c>
      <c r="G47" s="1">
        <f t="shared" si="1"/>
        <v>2.75</v>
      </c>
      <c r="H47" s="1">
        <f t="shared" si="7"/>
        <v>10.653674676896076</v>
      </c>
    </row>
    <row r="48" spans="1:8">
      <c r="A48" s="1">
        <v>2.25</v>
      </c>
      <c r="B48" s="1">
        <f t="shared" si="0"/>
        <v>6.2377358363585262</v>
      </c>
      <c r="D48" s="1">
        <f t="shared" si="8"/>
        <v>0.25</v>
      </c>
      <c r="E48" s="1">
        <f t="shared" si="9"/>
        <v>1.5625E-2</v>
      </c>
      <c r="G48" s="1">
        <f t="shared" si="1"/>
        <v>2.8125</v>
      </c>
      <c r="H48" s="1">
        <f t="shared" si="7"/>
        <v>11.491404344202081</v>
      </c>
    </row>
    <row r="49" spans="1:8">
      <c r="A49" s="1">
        <v>2.2999999999999998</v>
      </c>
      <c r="B49" s="1">
        <f t="shared" si="0"/>
        <v>6.6741824548147184</v>
      </c>
      <c r="D49" s="1">
        <f t="shared" si="8"/>
        <v>0.375</v>
      </c>
      <c r="E49" s="1">
        <f t="shared" si="9"/>
        <v>4.8828125E-2</v>
      </c>
      <c r="G49" s="1">
        <f t="shared" si="1"/>
        <v>2.875</v>
      </c>
      <c r="H49" s="1">
        <f t="shared" si="7"/>
        <v>12.38539836571471</v>
      </c>
    </row>
    <row r="50" spans="1:8">
      <c r="A50" s="1">
        <v>2.35</v>
      </c>
      <c r="B50" s="1">
        <f t="shared" si="0"/>
        <v>7.135569724727576</v>
      </c>
      <c r="D50" s="1">
        <f t="shared" si="8"/>
        <v>0.5</v>
      </c>
      <c r="E50" s="1">
        <f t="shared" si="9"/>
        <v>0.101806640625</v>
      </c>
      <c r="G50" s="1">
        <f t="shared" si="1"/>
        <v>2.9375</v>
      </c>
      <c r="H50" s="1">
        <f t="shared" si="7"/>
        <v>13.33917326357188</v>
      </c>
    </row>
    <row r="51" spans="1:8">
      <c r="A51" s="1">
        <v>2.4000000000000004</v>
      </c>
      <c r="B51" s="1">
        <f t="shared" si="0"/>
        <v>7.6231763806416044</v>
      </c>
      <c r="D51" s="1">
        <f t="shared" si="8"/>
        <v>0.625</v>
      </c>
      <c r="E51" s="1">
        <f t="shared" si="9"/>
        <v>0.177032470703125</v>
      </c>
      <c r="G51" s="1">
        <f t="shared" si="1"/>
        <v>3</v>
      </c>
      <c r="H51" s="1">
        <f t="shared" si="7"/>
        <v>14.356465342545121</v>
      </c>
    </row>
    <row r="52" spans="1:8">
      <c r="A52" s="1">
        <v>2.4500000000000002</v>
      </c>
      <c r="B52" s="1">
        <f t="shared" si="0"/>
        <v>8.1383467192233923</v>
      </c>
      <c r="D52" s="1">
        <f t="shared" si="8"/>
        <v>0.75</v>
      </c>
      <c r="E52" s="1">
        <f t="shared" si="9"/>
        <v>0.27728652954101563</v>
      </c>
      <c r="G52" s="1">
        <f t="shared" si="1"/>
        <v>3.0625</v>
      </c>
      <c r="H52" s="1">
        <f t="shared" si="7"/>
        <v>15.44124442645419</v>
      </c>
    </row>
    <row r="53" spans="1:8">
      <c r="A53" s="1">
        <v>2.5</v>
      </c>
      <c r="B53" s="1">
        <f t="shared" si="0"/>
        <v>8.6824939607034732</v>
      </c>
      <c r="D53" s="1">
        <f t="shared" si="8"/>
        <v>0.875</v>
      </c>
      <c r="E53" s="1">
        <f t="shared" si="9"/>
        <v>0.40569734573364258</v>
      </c>
      <c r="G53" s="1">
        <f t="shared" si="1"/>
        <v>3.125</v>
      </c>
      <c r="H53" s="1">
        <f t="shared" si="7"/>
        <v>16.597728453107578</v>
      </c>
    </row>
    <row r="54" spans="1:8">
      <c r="A54" s="1">
        <v>2.5499999999999998</v>
      </c>
      <c r="B54" s="1">
        <f t="shared" si="0"/>
        <v>9.2571037826630302</v>
      </c>
      <c r="D54" s="1">
        <f t="shared" si="8"/>
        <v>1</v>
      </c>
      <c r="E54" s="1">
        <f t="shared" si="9"/>
        <v>0.5657845139503479</v>
      </c>
      <c r="G54" s="1">
        <f t="shared" si="1"/>
        <v>3.1875</v>
      </c>
      <c r="H54" s="1">
        <f t="shared" si="7"/>
        <v>17.830398981426804</v>
      </c>
    </row>
    <row r="55" spans="1:8">
      <c r="A55" s="1">
        <v>2.6</v>
      </c>
      <c r="B55" s="1">
        <f t="shared" si="0"/>
        <v>9.8637380350016919</v>
      </c>
      <c r="D55" s="1">
        <f t="shared" si="8"/>
        <v>1.125</v>
      </c>
      <c r="E55" s="1">
        <f t="shared" si="9"/>
        <v>0.76150757819414139</v>
      </c>
      <c r="G55" s="1">
        <f t="shared" si="1"/>
        <v>3.25</v>
      </c>
      <c r="H55" s="1">
        <f t="shared" si="7"/>
        <v>19.144017667765979</v>
      </c>
    </row>
    <row r="56" spans="1:8">
      <c r="A56" s="1">
        <v>2.6500000000000004</v>
      </c>
      <c r="B56" s="1">
        <f t="shared" si="0"/>
        <v>10.504038645375807</v>
      </c>
      <c r="D56" s="1">
        <f t="shared" si="8"/>
        <v>1.25</v>
      </c>
      <c r="E56" s="1">
        <f t="shared" si="9"/>
        <v>0.99732102546840906</v>
      </c>
      <c r="G56" s="1">
        <f t="shared" si="1"/>
        <v>3.3125</v>
      </c>
      <c r="H56" s="1">
        <f t="shared" si="7"/>
        <v>20.543643772001353</v>
      </c>
    </row>
    <row r="57" spans="1:8">
      <c r="A57" s="1">
        <v>2.7</v>
      </c>
      <c r="B57" s="1">
        <f t="shared" si="0"/>
        <v>11.179731724872838</v>
      </c>
      <c r="D57" s="1">
        <f t="shared" si="8"/>
        <v>1.375</v>
      </c>
      <c r="E57" s="1">
        <f t="shared" si="9"/>
        <v>1.2782361536519602</v>
      </c>
      <c r="G57" s="1">
        <f t="shared" si="1"/>
        <v>3.375</v>
      </c>
      <c r="H57" s="1">
        <f t="shared" si="7"/>
        <v>22.034652757751438</v>
      </c>
    </row>
    <row r="58" spans="1:8">
      <c r="A58" s="1">
        <v>2.75</v>
      </c>
      <c r="B58" s="1">
        <f t="shared" si="0"/>
        <v>11.892631884188171</v>
      </c>
      <c r="D58" s="1">
        <f t="shared" si="8"/>
        <v>1.5</v>
      </c>
      <c r="E58" s="1">
        <f t="shared" si="9"/>
        <v>1.6098906728584552</v>
      </c>
      <c r="G58" s="1">
        <f t="shared" si="1"/>
        <v>3.4375</v>
      </c>
      <c r="H58" s="1">
        <f t="shared" si="7"/>
        <v>23.622756055110901</v>
      </c>
    </row>
    <row r="59" spans="1:8">
      <c r="A59" s="1">
        <v>2.8</v>
      </c>
      <c r="B59" s="1">
        <f t="shared" si="0"/>
        <v>12.644646771097047</v>
      </c>
      <c r="D59" s="1">
        <f t="shared" si="8"/>
        <v>1.625</v>
      </c>
      <c r="E59" s="1">
        <f t="shared" si="9"/>
        <v>1.9986270069657621</v>
      </c>
      <c r="G59" s="1">
        <f t="shared" si="1"/>
        <v>3.5</v>
      </c>
      <c r="H59" s="1">
        <f t="shared" si="7"/>
        <v>25.314022058555334</v>
      </c>
    </row>
    <row r="60" spans="1:8">
      <c r="A60" s="1">
        <v>2.85</v>
      </c>
      <c r="B60" s="1">
        <f t="shared" si="0"/>
        <v>13.43778184056764</v>
      </c>
      <c r="D60" s="1">
        <f t="shared" si="8"/>
        <v>1.75</v>
      </c>
      <c r="E60" s="1">
        <f t="shared" si="9"/>
        <v>2.4515803828364824</v>
      </c>
      <c r="G60" s="1">
        <f t="shared" si="1"/>
        <v>3.5625</v>
      </c>
      <c r="H60" s="1">
        <f t="shared" si="7"/>
        <v>27.114898437215043</v>
      </c>
    </row>
    <row r="61" spans="1:8">
      <c r="A61" s="1">
        <v>2.9000000000000004</v>
      </c>
      <c r="B61" s="1">
        <f t="shared" si="0"/>
        <v>14.274145369443067</v>
      </c>
      <c r="D61" s="1">
        <f t="shared" si="8"/>
        <v>1.875</v>
      </c>
      <c r="E61" s="1">
        <f t="shared" si="9"/>
        <v>2.9767779306910427</v>
      </c>
      <c r="G61" s="1">
        <f t="shared" si="1"/>
        <v>3.625</v>
      </c>
      <c r="H61" s="1">
        <f t="shared" si="7"/>
        <v>29.032235839540984</v>
      </c>
    </row>
    <row r="62" spans="1:8">
      <c r="A62" s="1">
        <v>2.95</v>
      </c>
      <c r="B62" s="1">
        <f t="shared" si="0"/>
        <v>15.155953728231651</v>
      </c>
      <c r="D62" s="1">
        <f t="shared" si="8"/>
        <v>2</v>
      </c>
      <c r="E62" s="1">
        <f t="shared" si="9"/>
        <v>3.583250172027423</v>
      </c>
      <c r="G62" s="1">
        <f t="shared" si="1"/>
        <v>3.6875</v>
      </c>
      <c r="H62" s="1">
        <f t="shared" si="7"/>
        <v>31.073313079512296</v>
      </c>
    </row>
    <row r="63" spans="1:8">
      <c r="A63" s="1">
        <v>3</v>
      </c>
      <c r="B63" s="1">
        <f t="shared" si="0"/>
        <v>16.085536923187668</v>
      </c>
      <c r="D63" s="1">
        <f t="shared" si="8"/>
        <v>2.125</v>
      </c>
      <c r="E63" s="1">
        <f t="shared" si="9"/>
        <v>4.2811564435308505</v>
      </c>
      <c r="G63" s="1">
        <f t="shared" si="1"/>
        <v>3.75</v>
      </c>
      <c r="H63" s="1">
        <f t="shared" si="7"/>
        <v>33.245863896981817</v>
      </c>
    </row>
    <row r="64" spans="1:8">
      <c r="A64" s="1">
        <v>3.0500000000000003</v>
      </c>
      <c r="B64" s="1">
        <f t="shared" si="0"/>
        <v>17.065344422540615</v>
      </c>
      <c r="D64" s="1">
        <f t="shared" si="8"/>
        <v>2.25</v>
      </c>
      <c r="E64" s="1">
        <f t="shared" si="9"/>
        <v>5.0819259989722063</v>
      </c>
      <c r="G64" s="1">
        <f t="shared" si="1"/>
        <v>3.8125</v>
      </c>
      <c r="H64" s="1">
        <f t="shared" si="7"/>
        <v>35.558105390543183</v>
      </c>
    </row>
    <row r="65" spans="1:8">
      <c r="A65" s="1">
        <v>3.1</v>
      </c>
      <c r="B65" s="1">
        <f t="shared" si="0"/>
        <v>18.097951281441635</v>
      </c>
      <c r="D65" s="1">
        <f t="shared" si="8"/>
        <v>2.375</v>
      </c>
      <c r="E65" s="1">
        <f t="shared" si="9"/>
        <v>5.9984167488437325</v>
      </c>
      <c r="G65" s="1">
        <f t="shared" si="1"/>
        <v>3.875</v>
      </c>
      <c r="H65" s="1">
        <f t="shared" si="7"/>
        <v>38.018768227452135</v>
      </c>
    </row>
    <row r="66" spans="1:8">
      <c r="A66" s="1">
        <v>3.15</v>
      </c>
      <c r="B66" s="1">
        <f t="shared" si="0"/>
        <v>19.186064580942713</v>
      </c>
      <c r="D66" s="1">
        <f t="shared" si="8"/>
        <v>2.5</v>
      </c>
      <c r="E66" s="1">
        <f t="shared" si="9"/>
        <v>7.0450938424491989</v>
      </c>
      <c r="G66" s="1">
        <f t="shared" si="1"/>
        <v>3.9375</v>
      </c>
      <c r="H66" s="1">
        <f t="shared" si="7"/>
        <v>40.637128741667894</v>
      </c>
    </row>
    <row r="67" spans="1:8">
      <c r="A67" s="1">
        <v>3.2</v>
      </c>
      <c r="B67" s="1">
        <f t="shared" si="0"/>
        <v>20.332530197109353</v>
      </c>
      <c r="D67" s="1">
        <f t="shared" si="8"/>
        <v>2.625</v>
      </c>
      <c r="E67" s="1">
        <f t="shared" si="9"/>
        <v>8.2382305727553486</v>
      </c>
      <c r="G67" s="1">
        <f t="shared" si="1"/>
        <v>4</v>
      </c>
      <c r="H67" s="1">
        <f t="shared" si="7"/>
        <v>43.423043038022136</v>
      </c>
    </row>
    <row r="68" spans="1:8">
      <c r="A68" s="1">
        <v>3.25</v>
      </c>
      <c r="B68" s="1">
        <f t="shared" ref="B68:B83" si="10">EXP(A68)-A68-1</f>
        <v>21.540339917193062</v>
      </c>
      <c r="D68" s="1">
        <f t="shared" si="8"/>
        <v>2.75</v>
      </c>
      <c r="E68" s="1">
        <f t="shared" si="9"/>
        <v>9.5961343943497681</v>
      </c>
    </row>
    <row r="69" spans="1:8">
      <c r="A69" s="1">
        <v>3.3000000000000003</v>
      </c>
      <c r="B69" s="1">
        <f t="shared" si="10"/>
        <v>22.812638920657893</v>
      </c>
      <c r="D69" s="1">
        <f t="shared" si="8"/>
        <v>2.875</v>
      </c>
      <c r="E69" s="1">
        <f t="shared" si="9"/>
        <v>11.13940119364349</v>
      </c>
    </row>
    <row r="70" spans="1:8">
      <c r="A70" s="1">
        <v>3.35</v>
      </c>
      <c r="B70" s="1">
        <f t="shared" si="10"/>
        <v>24.152733643767281</v>
      </c>
      <c r="D70" s="1">
        <f t="shared" si="8"/>
        <v>3</v>
      </c>
      <c r="E70" s="1">
        <f t="shared" si="9"/>
        <v>12.891201342848927</v>
      </c>
    </row>
    <row r="71" spans="1:8">
      <c r="A71" s="1">
        <v>3.4000000000000004</v>
      </c>
      <c r="B71" s="1">
        <f t="shared" si="10"/>
        <v>25.564100047397027</v>
      </c>
      <c r="D71" s="1">
        <f t="shared" si="8"/>
        <v>3.125</v>
      </c>
      <c r="E71" s="1">
        <f t="shared" si="9"/>
        <v>14.877601510705043</v>
      </c>
    </row>
    <row r="72" spans="1:8">
      <c r="A72" s="1">
        <v>3.45</v>
      </c>
      <c r="B72" s="1">
        <f t="shared" si="10"/>
        <v>27.050392308747938</v>
      </c>
      <c r="D72" s="1">
        <f t="shared" si="8"/>
        <v>3.25</v>
      </c>
      <c r="E72" s="1">
        <f t="shared" si="9"/>
        <v>17.127926699543174</v>
      </c>
    </row>
    <row r="73" spans="1:8">
      <c r="A73" s="1">
        <v>3.5</v>
      </c>
      <c r="B73" s="1">
        <f t="shared" si="10"/>
        <v>28.615451958692312</v>
      </c>
      <c r="D73" s="1">
        <f t="shared" si="8"/>
        <v>3.375</v>
      </c>
      <c r="E73" s="1">
        <f t="shared" si="9"/>
        <v>19.67516753698607</v>
      </c>
    </row>
    <row r="74" spans="1:8">
      <c r="A74" s="1">
        <v>3.5500000000000003</v>
      </c>
      <c r="B74" s="1">
        <f t="shared" si="10"/>
        <v>30.263317487602027</v>
      </c>
      <c r="D74" s="1">
        <f t="shared" si="8"/>
        <v>3.5</v>
      </c>
      <c r="E74" s="1">
        <f t="shared" si="9"/>
        <v>22.556438479109328</v>
      </c>
    </row>
    <row r="75" spans="1:8">
      <c r="A75" s="1">
        <v>3.6</v>
      </c>
      <c r="B75" s="1">
        <f t="shared" si="10"/>
        <v>31.998234443677987</v>
      </c>
      <c r="D75" s="1">
        <f t="shared" si="8"/>
        <v>3.625</v>
      </c>
      <c r="E75" s="1">
        <f t="shared" si="9"/>
        <v>25.813493288997993</v>
      </c>
    </row>
    <row r="76" spans="1:8">
      <c r="A76" s="1">
        <v>3.6500000000000004</v>
      </c>
      <c r="B76" s="1">
        <f t="shared" si="10"/>
        <v>33.824666049032139</v>
      </c>
      <c r="D76" s="1">
        <f t="shared" si="8"/>
        <v>3.75</v>
      </c>
      <c r="E76" s="1">
        <f t="shared" si="9"/>
        <v>29.493304950122742</v>
      </c>
    </row>
    <row r="77" spans="1:8">
      <c r="A77" s="1">
        <v>3.7</v>
      </c>
      <c r="B77" s="1">
        <f t="shared" si="10"/>
        <v>35.747304360067396</v>
      </c>
      <c r="D77" s="1">
        <f t="shared" si="8"/>
        <v>3.875</v>
      </c>
      <c r="E77" s="1">
        <f t="shared" si="9"/>
        <v>33.648718068888087</v>
      </c>
    </row>
    <row r="78" spans="1:8">
      <c r="A78" s="1">
        <v>3.75</v>
      </c>
      <c r="B78" s="1">
        <f t="shared" si="10"/>
        <v>37.771082000062783</v>
      </c>
      <c r="D78" s="1">
        <f t="shared" si="8"/>
        <v>4</v>
      </c>
      <c r="E78" s="1">
        <f t="shared" si="9"/>
        <v>38.339182827499101</v>
      </c>
    </row>
    <row r="79" spans="1:8">
      <c r="A79" s="1">
        <v>3.8000000000000003</v>
      </c>
      <c r="B79" s="1">
        <f t="shared" si="10"/>
        <v>39.901184493300839</v>
      </c>
    </row>
    <row r="80" spans="1:8">
      <c r="A80" s="1">
        <v>3.85</v>
      </c>
      <c r="B80" s="1">
        <f t="shared" si="10"/>
        <v>42.143063231579283</v>
      </c>
    </row>
    <row r="81" spans="1:2">
      <c r="A81" s="1">
        <v>3.9000000000000004</v>
      </c>
      <c r="B81" s="1">
        <f t="shared" si="10"/>
        <v>44.502449105530189</v>
      </c>
    </row>
    <row r="82" spans="1:2">
      <c r="A82" s="1">
        <v>3.95</v>
      </c>
      <c r="B82" s="1">
        <f t="shared" si="10"/>
        <v>46.985366834831439</v>
      </c>
    </row>
    <row r="83" spans="1:2">
      <c r="A83" s="1">
        <v>4</v>
      </c>
      <c r="B83" s="1">
        <f t="shared" si="10"/>
        <v>49.598150033144236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3"/>
  <sheetViews>
    <sheetView zoomScaleNormal="100" workbookViewId="0">
      <selection activeCell="L41" sqref="L41"/>
    </sheetView>
  </sheetViews>
  <sheetFormatPr defaultRowHeight="15"/>
  <cols>
    <col min="1" max="10" width="6.7109375" style="1" customWidth="1"/>
  </cols>
  <sheetData>
    <row r="1" spans="1:10">
      <c r="A1" s="2" t="s">
        <v>2</v>
      </c>
      <c r="B1" s="2"/>
      <c r="D1" s="3" t="s">
        <v>0</v>
      </c>
      <c r="E1" s="2">
        <v>1</v>
      </c>
      <c r="H1" s="3" t="s">
        <v>0</v>
      </c>
      <c r="I1" s="6">
        <v>6.25E-2</v>
      </c>
    </row>
    <row r="2" spans="1:10">
      <c r="A2" s="3" t="s">
        <v>3</v>
      </c>
      <c r="B2" s="3" t="s">
        <v>4</v>
      </c>
      <c r="D2" s="3" t="s">
        <v>3</v>
      </c>
      <c r="E2" s="3" t="s">
        <v>6</v>
      </c>
      <c r="F2" s="3" t="s">
        <v>1</v>
      </c>
      <c r="H2" s="3" t="s">
        <v>3</v>
      </c>
      <c r="I2" s="3" t="s">
        <v>6</v>
      </c>
      <c r="J2" s="3" t="s">
        <v>1</v>
      </c>
    </row>
    <row r="3" spans="1:10">
      <c r="A3" s="1">
        <v>0</v>
      </c>
      <c r="B3" s="1">
        <f>EXP(A3)-A3-1</f>
        <v>0</v>
      </c>
      <c r="D3" s="1">
        <v>0</v>
      </c>
      <c r="F3" s="1">
        <v>0</v>
      </c>
      <c r="H3" s="1">
        <v>0</v>
      </c>
      <c r="J3" s="1">
        <v>0</v>
      </c>
    </row>
    <row r="4" spans="1:10">
      <c r="A4" s="1">
        <v>0.05</v>
      </c>
      <c r="B4" s="1">
        <f t="shared" ref="B4:B67" si="0">EXP(A4)-A4-1</f>
        <v>1.2710963760240723E-3</v>
      </c>
      <c r="D4" s="1">
        <f>D3+dt</f>
        <v>1</v>
      </c>
      <c r="E4" s="1">
        <f>F3+dt*(D3+F3)</f>
        <v>0</v>
      </c>
      <c r="F4" s="1">
        <f>F3+dt/2*((D3+F3) +(D4+E4))</f>
        <v>0.5</v>
      </c>
      <c r="H4" s="1">
        <f t="shared" ref="H4:H67" si="1">H3+dte</f>
        <v>6.25E-2</v>
      </c>
      <c r="I4" s="1">
        <f t="shared" ref="I4:I35" si="2">J3+dte*(H3+J3)</f>
        <v>0</v>
      </c>
      <c r="J4" s="1">
        <f t="shared" ref="J4:J35" si="3">J3+dte/2*((H3+J3) +(H4+I4))</f>
        <v>1.953125E-3</v>
      </c>
    </row>
    <row r="5" spans="1:10">
      <c r="A5" s="1">
        <v>0.1</v>
      </c>
      <c r="B5" s="1">
        <f t="shared" si="0"/>
        <v>5.1709180756476236E-3</v>
      </c>
      <c r="D5" s="1">
        <f>D4+dt</f>
        <v>2</v>
      </c>
      <c r="E5" s="1">
        <f>F4+dt*(D4+F4)</f>
        <v>2</v>
      </c>
      <c r="F5" s="1">
        <f>F4+dt/2*((D4+F4) +(D5+E5))</f>
        <v>3.25</v>
      </c>
      <c r="H5" s="1">
        <f t="shared" si="1"/>
        <v>0.125</v>
      </c>
      <c r="I5" s="1">
        <f t="shared" si="2"/>
        <v>5.9814453125E-3</v>
      </c>
      <c r="J5" s="1">
        <f t="shared" si="3"/>
        <v>8.060455322265625E-3</v>
      </c>
    </row>
    <row r="6" spans="1:10">
      <c r="A6" s="1">
        <v>0.15000000000000002</v>
      </c>
      <c r="B6" s="1">
        <f t="shared" si="0"/>
        <v>1.1834242728283151E-2</v>
      </c>
      <c r="D6" s="1">
        <f>D5+dt</f>
        <v>3</v>
      </c>
      <c r="E6" s="1">
        <f>F5+dt*(D5+F5)</f>
        <v>8.5</v>
      </c>
      <c r="F6" s="1">
        <f>F5+dt/2*((D5+F5) +(D6+E6))</f>
        <v>11.625</v>
      </c>
      <c r="H6" s="1">
        <f t="shared" si="1"/>
        <v>0.1875</v>
      </c>
      <c r="I6" s="1">
        <f t="shared" si="2"/>
        <v>1.6376733779907227E-2</v>
      </c>
      <c r="J6" s="1">
        <f t="shared" si="3"/>
        <v>1.8589742481708527E-2</v>
      </c>
    </row>
    <row r="7" spans="1:10">
      <c r="A7" s="1">
        <v>0.2</v>
      </c>
      <c r="B7" s="1">
        <f t="shared" si="0"/>
        <v>2.1402758160169899E-2</v>
      </c>
      <c r="D7" s="1">
        <f>D6+dt</f>
        <v>4</v>
      </c>
      <c r="E7" s="1">
        <f>F6+dt*(D6+F6)</f>
        <v>26.25</v>
      </c>
      <c r="F7" s="1">
        <f>F6+dt/2*((D6+F6) +(D7+E7))</f>
        <v>34.0625</v>
      </c>
      <c r="H7" s="1">
        <f t="shared" si="1"/>
        <v>0.25</v>
      </c>
      <c r="I7" s="1">
        <f t="shared" si="2"/>
        <v>3.147035138681531E-2</v>
      </c>
      <c r="J7" s="1">
        <f t="shared" si="3"/>
        <v>3.3825995415099896E-2</v>
      </c>
    </row>
    <row r="8" spans="1:10">
      <c r="A8" s="1">
        <v>0.25</v>
      </c>
      <c r="B8" s="1">
        <f t="shared" si="0"/>
        <v>3.4025416687741394E-2</v>
      </c>
      <c r="H8" s="1">
        <f t="shared" si="1"/>
        <v>0.3125</v>
      </c>
      <c r="I8" s="1">
        <f t="shared" si="2"/>
        <v>5.156512012854364E-2</v>
      </c>
      <c r="J8" s="1">
        <f t="shared" si="3"/>
        <v>5.4072592775838757E-2</v>
      </c>
    </row>
    <row r="9" spans="1:10">
      <c r="A9" s="1">
        <v>0.30000000000000004</v>
      </c>
      <c r="B9" s="1">
        <f t="shared" si="0"/>
        <v>4.9858807576003139E-2</v>
      </c>
      <c r="H9" s="1">
        <f t="shared" si="1"/>
        <v>0.375</v>
      </c>
      <c r="I9" s="1">
        <f t="shared" si="2"/>
        <v>7.6983379824328679E-2</v>
      </c>
      <c r="J9" s="1">
        <f t="shared" si="3"/>
        <v>7.9652466919593989E-2</v>
      </c>
    </row>
    <row r="10" spans="1:10">
      <c r="A10" s="1">
        <v>0.35000000000000003</v>
      </c>
      <c r="B10" s="1">
        <f t="shared" si="0"/>
        <v>6.9067548593257255E-2</v>
      </c>
      <c r="D10" s="3" t="s">
        <v>0</v>
      </c>
      <c r="E10" s="2">
        <v>0.5</v>
      </c>
      <c r="H10" s="1">
        <f t="shared" si="1"/>
        <v>0.4375</v>
      </c>
      <c r="I10" s="1">
        <f t="shared" si="2"/>
        <v>0.10806824610206861</v>
      </c>
      <c r="J10" s="1">
        <f t="shared" si="3"/>
        <v>0.11090936420152095</v>
      </c>
    </row>
    <row r="11" spans="1:10">
      <c r="A11" s="1">
        <v>0.4</v>
      </c>
      <c r="B11" s="1">
        <f t="shared" si="0"/>
        <v>9.1824697641270436E-2</v>
      </c>
      <c r="D11" s="3" t="s">
        <v>3</v>
      </c>
      <c r="E11" s="3" t="s">
        <v>5</v>
      </c>
      <c r="F11" s="3" t="s">
        <v>1</v>
      </c>
      <c r="H11" s="1">
        <f t="shared" si="1"/>
        <v>0.5</v>
      </c>
      <c r="I11" s="1">
        <f t="shared" si="2"/>
        <v>0.145184949464116</v>
      </c>
      <c r="J11" s="1">
        <f t="shared" si="3"/>
        <v>0.14820918650357212</v>
      </c>
    </row>
    <row r="12" spans="1:10">
      <c r="A12" s="1">
        <v>0.45</v>
      </c>
      <c r="B12" s="1">
        <f t="shared" si="0"/>
        <v>0.11831218549016898</v>
      </c>
      <c r="D12" s="1">
        <v>0</v>
      </c>
      <c r="F12" s="1">
        <v>0</v>
      </c>
      <c r="H12" s="1">
        <f t="shared" si="1"/>
        <v>0.5625</v>
      </c>
      <c r="I12" s="1">
        <f t="shared" si="2"/>
        <v>0.18872226066004538</v>
      </c>
      <c r="J12" s="1">
        <f t="shared" si="3"/>
        <v>0.19194141922743518</v>
      </c>
    </row>
    <row r="13" spans="1:10">
      <c r="A13" s="1">
        <v>0.5</v>
      </c>
      <c r="B13" s="1">
        <f t="shared" si="0"/>
        <v>0.14872127070012819</v>
      </c>
      <c r="D13" s="1">
        <f t="shared" ref="D13:D20" si="4">D12+dta</f>
        <v>0.5</v>
      </c>
      <c r="E13" s="1">
        <f t="shared" ref="E13:E20" si="5">F12+dta*(D12+F12)</f>
        <v>0</v>
      </c>
      <c r="F13" s="1">
        <f t="shared" ref="F13:F20" si="6">F12+dta/2*((D12+F12) +(D13+E13))</f>
        <v>0.125</v>
      </c>
      <c r="H13" s="1">
        <f t="shared" si="1"/>
        <v>0.625</v>
      </c>
      <c r="I13" s="1">
        <f t="shared" si="2"/>
        <v>0.23909400792914987</v>
      </c>
      <c r="J13" s="1">
        <f t="shared" si="3"/>
        <v>0.24252065132607847</v>
      </c>
    </row>
    <row r="14" spans="1:10">
      <c r="A14" s="1">
        <v>0.55000000000000004</v>
      </c>
      <c r="B14" s="1">
        <f t="shared" si="0"/>
        <v>0.18325301786739523</v>
      </c>
      <c r="D14" s="1">
        <f t="shared" si="4"/>
        <v>1</v>
      </c>
      <c r="E14" s="1">
        <f t="shared" si="5"/>
        <v>0.4375</v>
      </c>
      <c r="F14" s="1">
        <f t="shared" si="6"/>
        <v>0.640625</v>
      </c>
      <c r="H14" s="1">
        <f t="shared" si="1"/>
        <v>0.6875</v>
      </c>
      <c r="I14" s="1">
        <f t="shared" si="2"/>
        <v>0.29674069203395836</v>
      </c>
      <c r="J14" s="1">
        <f t="shared" si="3"/>
        <v>0.30038819330607963</v>
      </c>
    </row>
    <row r="15" spans="1:10">
      <c r="A15" s="1">
        <v>0.60000000000000009</v>
      </c>
      <c r="B15" s="1">
        <f t="shared" si="0"/>
        <v>0.22211880039050902</v>
      </c>
      <c r="D15" s="1">
        <f t="shared" si="4"/>
        <v>1.5</v>
      </c>
      <c r="E15" s="1">
        <f t="shared" si="5"/>
        <v>1.4609375</v>
      </c>
      <c r="F15" s="1">
        <f t="shared" si="6"/>
        <v>1.791015625</v>
      </c>
      <c r="H15" s="1">
        <f t="shared" si="1"/>
        <v>0.75</v>
      </c>
      <c r="I15" s="1">
        <f t="shared" si="2"/>
        <v>0.3621312053877096</v>
      </c>
      <c r="J15" s="1">
        <f t="shared" si="3"/>
        <v>0.36601379951526058</v>
      </c>
    </row>
    <row r="16" spans="1:10">
      <c r="A16" s="1">
        <v>0.65</v>
      </c>
      <c r="B16" s="1">
        <f t="shared" si="0"/>
        <v>0.26554082901389631</v>
      </c>
      <c r="D16" s="1">
        <f t="shared" si="4"/>
        <v>2</v>
      </c>
      <c r="E16" s="1">
        <f t="shared" si="5"/>
        <v>3.4365234375</v>
      </c>
      <c r="F16" s="1">
        <f t="shared" si="6"/>
        <v>3.972900390625</v>
      </c>
      <c r="H16" s="1">
        <f t="shared" si="1"/>
        <v>0.8125</v>
      </c>
      <c r="I16" s="1">
        <f t="shared" si="2"/>
        <v>0.43576466198496439</v>
      </c>
      <c r="J16" s="1">
        <f t="shared" si="3"/>
        <v>0.43989750143714262</v>
      </c>
    </row>
    <row r="17" spans="1:10">
      <c r="A17" s="1">
        <v>0.70000000000000007</v>
      </c>
      <c r="B17" s="1">
        <f t="shared" si="0"/>
        <v>0.31375270747047646</v>
      </c>
      <c r="D17" s="1">
        <f t="shared" si="4"/>
        <v>2.5</v>
      </c>
      <c r="E17" s="1">
        <f t="shared" si="5"/>
        <v>6.9593505859375</v>
      </c>
      <c r="F17" s="1">
        <f t="shared" si="6"/>
        <v>7.830963134765625</v>
      </c>
      <c r="H17" s="1">
        <f t="shared" si="1"/>
        <v>0.875</v>
      </c>
      <c r="I17" s="1">
        <f t="shared" si="2"/>
        <v>0.51817234527696399</v>
      </c>
      <c r="J17" s="1">
        <f t="shared" si="3"/>
        <v>0.52257155914695841</v>
      </c>
    </row>
    <row r="18" spans="1:10">
      <c r="A18" s="1">
        <v>0.75</v>
      </c>
      <c r="B18" s="1">
        <f t="shared" si="0"/>
        <v>0.36700001661267478</v>
      </c>
      <c r="D18" s="1">
        <f t="shared" si="4"/>
        <v>3</v>
      </c>
      <c r="E18" s="1">
        <f t="shared" si="5"/>
        <v>12.996444702148438</v>
      </c>
      <c r="F18" s="1">
        <f t="shared" si="6"/>
        <v>14.412815093994141</v>
      </c>
      <c r="H18" s="1">
        <f t="shared" si="1"/>
        <v>0.9375</v>
      </c>
      <c r="I18" s="1">
        <f t="shared" si="2"/>
        <v>0.60991978159364335</v>
      </c>
      <c r="J18" s="1">
        <f t="shared" si="3"/>
        <v>0.61460253854510216</v>
      </c>
    </row>
    <row r="19" spans="1:10">
      <c r="A19" s="1">
        <v>0.8</v>
      </c>
      <c r="B19" s="1">
        <f t="shared" si="0"/>
        <v>0.42554092849246783</v>
      </c>
      <c r="D19" s="1">
        <f t="shared" si="4"/>
        <v>3.5</v>
      </c>
      <c r="E19" s="1">
        <f t="shared" si="5"/>
        <v>23.119222640991211</v>
      </c>
      <c r="F19" s="1">
        <f t="shared" si="6"/>
        <v>25.420824527740479</v>
      </c>
      <c r="H19" s="1">
        <f t="shared" si="1"/>
        <v>1</v>
      </c>
      <c r="I19" s="1">
        <f t="shared" si="2"/>
        <v>0.71160894720417101</v>
      </c>
      <c r="J19" s="1">
        <f t="shared" si="3"/>
        <v>0.71659352247476693</v>
      </c>
    </row>
    <row r="20" spans="1:10">
      <c r="A20" s="1">
        <v>0.85000000000000009</v>
      </c>
      <c r="B20" s="1">
        <f t="shared" si="0"/>
        <v>0.48964685192599111</v>
      </c>
      <c r="D20" s="1">
        <f t="shared" si="4"/>
        <v>4</v>
      </c>
      <c r="E20" s="1">
        <f t="shared" si="5"/>
        <v>39.881236791610718</v>
      </c>
      <c r="F20" s="1">
        <f t="shared" si="6"/>
        <v>43.621339857578278</v>
      </c>
      <c r="H20" s="1">
        <f t="shared" si="1"/>
        <v>1.0625</v>
      </c>
      <c r="I20" s="1">
        <f t="shared" si="2"/>
        <v>0.82388061762943987</v>
      </c>
      <c r="J20" s="1">
        <f t="shared" si="3"/>
        <v>0.82918646435302334</v>
      </c>
    </row>
    <row r="21" spans="1:10">
      <c r="A21" s="1">
        <v>0.9</v>
      </c>
      <c r="B21" s="1">
        <f t="shared" si="0"/>
        <v>0.55960311115694994</v>
      </c>
      <c r="H21" s="1">
        <f t="shared" si="1"/>
        <v>1.125</v>
      </c>
      <c r="I21" s="1">
        <f t="shared" si="2"/>
        <v>0.94741686837508732</v>
      </c>
      <c r="J21" s="1">
        <f t="shared" si="3"/>
        <v>0.95306469350077683</v>
      </c>
    </row>
    <row r="22" spans="1:10">
      <c r="A22" s="1">
        <v>0.95000000000000007</v>
      </c>
      <c r="B22" s="1">
        <f t="shared" si="0"/>
        <v>0.63570965931584622</v>
      </c>
      <c r="H22" s="1">
        <f t="shared" si="1"/>
        <v>1.1875</v>
      </c>
      <c r="I22" s="1">
        <f t="shared" si="2"/>
        <v>1.0829437368445753</v>
      </c>
      <c r="J22" s="1">
        <f t="shared" si="3"/>
        <v>1.0889555819490691</v>
      </c>
    </row>
    <row r="23" spans="1:10">
      <c r="A23" s="1">
        <v>1</v>
      </c>
      <c r="B23" s="1">
        <f t="shared" si="0"/>
        <v>0.71828182845904509</v>
      </c>
      <c r="D23" s="3" t="s">
        <v>0</v>
      </c>
      <c r="E23" s="2">
        <v>0.25</v>
      </c>
      <c r="H23" s="1">
        <f t="shared" si="1"/>
        <v>1.25</v>
      </c>
      <c r="I23" s="1">
        <f t="shared" si="2"/>
        <v>1.2312340558208859</v>
      </c>
      <c r="J23" s="1">
        <f t="shared" si="3"/>
        <v>1.2376333831293802</v>
      </c>
    </row>
    <row r="24" spans="1:10">
      <c r="A24" s="1">
        <v>1.05</v>
      </c>
      <c r="B24" s="1">
        <f t="shared" si="0"/>
        <v>0.80765111806316381</v>
      </c>
      <c r="D24" s="3" t="s">
        <v>3</v>
      </c>
      <c r="E24" s="3" t="s">
        <v>6</v>
      </c>
      <c r="F24" s="3" t="s">
        <v>1</v>
      </c>
      <c r="H24" s="1">
        <f t="shared" si="1"/>
        <v>1.3125</v>
      </c>
      <c r="I24" s="1">
        <f t="shared" si="2"/>
        <v>1.3931104695749665</v>
      </c>
      <c r="J24" s="1">
        <f t="shared" si="3"/>
        <v>1.3999222535263911</v>
      </c>
    </row>
    <row r="25" spans="1:10">
      <c r="A25" s="1">
        <v>1.1000000000000001</v>
      </c>
      <c r="B25" s="1">
        <f t="shared" si="0"/>
        <v>0.90416602394643331</v>
      </c>
      <c r="D25" s="1">
        <v>0</v>
      </c>
      <c r="F25" s="1">
        <v>0</v>
      </c>
      <c r="H25" s="1">
        <f t="shared" si="1"/>
        <v>1.375</v>
      </c>
      <c r="I25" s="1">
        <f t="shared" si="2"/>
        <v>1.5694486443717905</v>
      </c>
      <c r="J25" s="1">
        <f t="shared" si="3"/>
        <v>1.5766994690857092</v>
      </c>
    </row>
    <row r="26" spans="1:10">
      <c r="A26" s="1">
        <v>1.1499999999999999</v>
      </c>
      <c r="B26" s="1">
        <f t="shared" si="0"/>
        <v>1.0081929096897673</v>
      </c>
      <c r="D26" s="1">
        <f t="shared" ref="D26:D41" si="7">D25+dtb</f>
        <v>0.25</v>
      </c>
      <c r="E26" s="1">
        <f t="shared" ref="E26:E41" si="8">F25+dtb*(D25+F25)</f>
        <v>0</v>
      </c>
      <c r="F26" s="1">
        <f t="shared" ref="F26:F41" si="9">F25+dtb/2*((D25+F25) +(D26+E26))</f>
        <v>3.125E-2</v>
      </c>
      <c r="H26" s="1">
        <f t="shared" si="1"/>
        <v>1.4375</v>
      </c>
      <c r="I26" s="1">
        <f t="shared" si="2"/>
        <v>1.7611806859035661</v>
      </c>
      <c r="J26" s="1">
        <f t="shared" si="3"/>
        <v>1.7688988489291242</v>
      </c>
    </row>
    <row r="27" spans="1:10">
      <c r="A27" s="1">
        <v>1.2</v>
      </c>
      <c r="B27" s="1">
        <f t="shared" si="0"/>
        <v>1.1201169227365471</v>
      </c>
      <c r="D27" s="1">
        <f t="shared" si="7"/>
        <v>0.5</v>
      </c>
      <c r="E27" s="1">
        <f t="shared" si="8"/>
        <v>0.1015625</v>
      </c>
      <c r="F27" s="1">
        <f t="shared" si="9"/>
        <v>0.1416015625</v>
      </c>
      <c r="H27" s="1">
        <f t="shared" si="1"/>
        <v>1.5</v>
      </c>
      <c r="I27" s="1">
        <f t="shared" si="2"/>
        <v>1.9692987769871944</v>
      </c>
      <c r="J27" s="1">
        <f t="shared" si="3"/>
        <v>1.9775143997390092</v>
      </c>
    </row>
    <row r="28" spans="1:10">
      <c r="A28" s="1">
        <v>1.25</v>
      </c>
      <c r="B28" s="1">
        <f t="shared" si="0"/>
        <v>1.2403429574618414</v>
      </c>
      <c r="D28" s="1">
        <f t="shared" si="7"/>
        <v>0.75</v>
      </c>
      <c r="E28" s="1">
        <f t="shared" si="8"/>
        <v>0.302001953125</v>
      </c>
      <c r="F28" s="1">
        <f t="shared" si="9"/>
        <v>0.353302001953125</v>
      </c>
      <c r="H28" s="1">
        <f t="shared" si="1"/>
        <v>1.5625</v>
      </c>
      <c r="I28" s="1">
        <f t="shared" si="2"/>
        <v>2.1948590497226972</v>
      </c>
      <c r="J28" s="1">
        <f t="shared" si="3"/>
        <v>2.2036041950346874</v>
      </c>
    </row>
    <row r="29" spans="1:10">
      <c r="A29" s="1">
        <v>1.3</v>
      </c>
      <c r="B29" s="1">
        <f t="shared" si="0"/>
        <v>1.3692966676192446</v>
      </c>
      <c r="D29" s="1">
        <f t="shared" si="7"/>
        <v>1</v>
      </c>
      <c r="E29" s="1">
        <f t="shared" si="8"/>
        <v>0.62912750244140625</v>
      </c>
      <c r="F29" s="1">
        <f t="shared" si="9"/>
        <v>0.69485569000244141</v>
      </c>
      <c r="H29" s="1">
        <f t="shared" si="1"/>
        <v>1.625</v>
      </c>
      <c r="I29" s="1">
        <f t="shared" si="2"/>
        <v>2.4389857072243553</v>
      </c>
      <c r="J29" s="1">
        <f t="shared" si="3"/>
        <v>2.4482945044802826</v>
      </c>
    </row>
    <row r="30" spans="1:10">
      <c r="A30" s="1">
        <v>1.35</v>
      </c>
      <c r="B30" s="1">
        <f t="shared" si="0"/>
        <v>1.5074255306969744</v>
      </c>
      <c r="D30" s="1">
        <f t="shared" si="7"/>
        <v>1.25</v>
      </c>
      <c r="E30" s="1">
        <f t="shared" si="8"/>
        <v>1.1185696125030518</v>
      </c>
      <c r="F30" s="1">
        <f t="shared" si="9"/>
        <v>1.2027838528156281</v>
      </c>
      <c r="H30" s="1">
        <f t="shared" si="1"/>
        <v>1.6875</v>
      </c>
      <c r="I30" s="1">
        <f t="shared" si="2"/>
        <v>2.7028754110103002</v>
      </c>
      <c r="J30" s="1">
        <f t="shared" si="3"/>
        <v>2.7127841893393634</v>
      </c>
    </row>
    <row r="31" spans="1:10">
      <c r="A31" s="1">
        <v>1.4</v>
      </c>
      <c r="B31" s="1">
        <f t="shared" si="0"/>
        <v>1.6551999668446746</v>
      </c>
      <c r="D31" s="1">
        <f t="shared" si="7"/>
        <v>1.5</v>
      </c>
      <c r="E31" s="1">
        <f t="shared" si="8"/>
        <v>1.8159798160195351</v>
      </c>
      <c r="F31" s="1">
        <f t="shared" si="9"/>
        <v>1.9238793114200234</v>
      </c>
      <c r="H31" s="1">
        <f t="shared" si="1"/>
        <v>1.75</v>
      </c>
      <c r="I31" s="1">
        <f t="shared" si="2"/>
        <v>2.9878019511730738</v>
      </c>
      <c r="J31" s="1">
        <f t="shared" si="3"/>
        <v>2.9983493812303772</v>
      </c>
    </row>
    <row r="32" spans="1:10">
      <c r="A32" s="1">
        <v>1.45</v>
      </c>
      <c r="B32" s="1">
        <f t="shared" si="0"/>
        <v>1.8131145151688166</v>
      </c>
      <c r="D32" s="1">
        <f t="shared" si="7"/>
        <v>1.75</v>
      </c>
      <c r="E32" s="1">
        <f t="shared" si="8"/>
        <v>2.7798491392750293</v>
      </c>
      <c r="F32" s="1">
        <f t="shared" si="9"/>
        <v>2.918095367756905</v>
      </c>
      <c r="H32" s="1">
        <f t="shared" si="1"/>
        <v>1.8125</v>
      </c>
      <c r="I32" s="1">
        <f t="shared" si="2"/>
        <v>3.2951212175572757</v>
      </c>
      <c r="J32" s="1">
        <f t="shared" si="3"/>
        <v>3.3063484624424913</v>
      </c>
    </row>
    <row r="33" spans="1:10">
      <c r="A33" s="1">
        <v>1.5</v>
      </c>
      <c r="B33" s="1">
        <f t="shared" si="0"/>
        <v>1.9816890703380645</v>
      </c>
      <c r="D33" s="1">
        <f t="shared" si="7"/>
        <v>2</v>
      </c>
      <c r="E33" s="1">
        <f t="shared" si="8"/>
        <v>4.0851192096961313</v>
      </c>
      <c r="F33" s="1">
        <f t="shared" si="9"/>
        <v>4.2622471899385346</v>
      </c>
      <c r="H33" s="1">
        <f t="shared" si="1"/>
        <v>1.875</v>
      </c>
      <c r="I33" s="1">
        <f t="shared" si="2"/>
        <v>3.6262764913451471</v>
      </c>
      <c r="J33" s="1">
        <f t="shared" si="3"/>
        <v>3.6382273672483549</v>
      </c>
    </row>
    <row r="34" spans="1:10">
      <c r="A34" s="1">
        <v>1.55</v>
      </c>
      <c r="B34" s="1">
        <f t="shared" si="0"/>
        <v>2.1614701825907421</v>
      </c>
      <c r="D34" s="1">
        <f t="shared" si="7"/>
        <v>2.25</v>
      </c>
      <c r="E34" s="1">
        <f t="shared" si="8"/>
        <v>5.8278089874231682</v>
      </c>
      <c r="F34" s="1">
        <f t="shared" si="9"/>
        <v>6.0547542121087474</v>
      </c>
      <c r="H34" s="1">
        <f t="shared" si="1"/>
        <v>1.9375</v>
      </c>
      <c r="I34" s="1">
        <f t="shared" si="2"/>
        <v>3.9828040777013771</v>
      </c>
      <c r="J34" s="1">
        <f t="shared" si="3"/>
        <v>3.9955252249030342</v>
      </c>
    </row>
    <row r="35" spans="1:10">
      <c r="A35" s="1">
        <v>1.6</v>
      </c>
      <c r="B35" s="1">
        <f t="shared" si="0"/>
        <v>2.3530324243951148</v>
      </c>
      <c r="D35" s="1">
        <f t="shared" si="7"/>
        <v>2.5</v>
      </c>
      <c r="E35" s="1">
        <f t="shared" si="8"/>
        <v>8.1309427651359343</v>
      </c>
      <c r="F35" s="1">
        <f t="shared" si="9"/>
        <v>8.4217163342643317</v>
      </c>
      <c r="H35" s="1">
        <f t="shared" si="1"/>
        <v>2</v>
      </c>
      <c r="I35" s="1">
        <f t="shared" si="2"/>
        <v>4.3663393014594742</v>
      </c>
      <c r="J35" s="1">
        <f t="shared" si="3"/>
        <v>4.3798803663518626</v>
      </c>
    </row>
    <row r="36" spans="1:10">
      <c r="A36" s="1">
        <v>1.65</v>
      </c>
      <c r="B36" s="1">
        <f t="shared" si="0"/>
        <v>2.5569798271798487</v>
      </c>
      <c r="D36" s="1">
        <f t="shared" si="7"/>
        <v>2.75</v>
      </c>
      <c r="E36" s="1">
        <f t="shared" si="8"/>
        <v>11.152145417830415</v>
      </c>
      <c r="F36" s="1">
        <f t="shared" si="9"/>
        <v>11.524699053276175</v>
      </c>
      <c r="H36" s="1">
        <f t="shared" si="1"/>
        <v>2.0625</v>
      </c>
      <c r="I36" s="1">
        <f t="shared" ref="I36:I67" si="10">J35+dte*(H35+J35)</f>
        <v>4.7786228892488545</v>
      </c>
      <c r="J36" s="1">
        <f t="shared" ref="J36:J67" si="11">J35+dte/2*((H35+J35) +(H36+I36))</f>
        <v>4.7930367180893851</v>
      </c>
    </row>
    <row r="37" spans="1:10">
      <c r="A37" s="1">
        <v>1.7000000000000002</v>
      </c>
      <c r="B37" s="1">
        <f t="shared" si="0"/>
        <v>2.7739473917272006</v>
      </c>
      <c r="D37" s="1">
        <f t="shared" si="7"/>
        <v>3</v>
      </c>
      <c r="E37" s="1">
        <f t="shared" si="8"/>
        <v>15.093373816595218</v>
      </c>
      <c r="F37" s="1">
        <f t="shared" si="9"/>
        <v>15.570708162010099</v>
      </c>
      <c r="H37" s="1">
        <f t="shared" si="1"/>
        <v>2.125</v>
      </c>
      <c r="I37" s="1">
        <f t="shared" si="10"/>
        <v>5.2215077629699715</v>
      </c>
      <c r="J37" s="1">
        <f t="shared" si="11"/>
        <v>5.2368506081224897</v>
      </c>
    </row>
    <row r="38" spans="1:10">
      <c r="A38" s="1">
        <v>1.75</v>
      </c>
      <c r="B38" s="1">
        <f t="shared" si="0"/>
        <v>3.0046026760057307</v>
      </c>
      <c r="D38" s="1">
        <f t="shared" si="7"/>
        <v>3.25</v>
      </c>
      <c r="E38" s="1">
        <f t="shared" si="8"/>
        <v>20.213385202512626</v>
      </c>
      <c r="F38" s="1">
        <f t="shared" si="9"/>
        <v>20.824969832575441</v>
      </c>
      <c r="H38" s="1">
        <f t="shared" si="1"/>
        <v>2.1875</v>
      </c>
      <c r="I38" s="1">
        <f t="shared" si="10"/>
        <v>5.6969662711301456</v>
      </c>
      <c r="J38" s="1">
        <f t="shared" si="11"/>
        <v>5.7132980105991349</v>
      </c>
    </row>
    <row r="39" spans="1:10">
      <c r="A39" s="1">
        <v>1.8</v>
      </c>
      <c r="B39" s="1">
        <f t="shared" si="0"/>
        <v>3.2496474644129467</v>
      </c>
      <c r="D39" s="1">
        <f t="shared" si="7"/>
        <v>3.5</v>
      </c>
      <c r="E39" s="1">
        <f t="shared" si="8"/>
        <v>26.843712290719303</v>
      </c>
      <c r="F39" s="1">
        <f t="shared" si="9"/>
        <v>27.627305097987282</v>
      </c>
      <c r="H39" s="1">
        <f t="shared" si="1"/>
        <v>2.25</v>
      </c>
      <c r="I39" s="1">
        <f t="shared" si="10"/>
        <v>6.2070978862615807</v>
      </c>
      <c r="J39" s="1">
        <f t="shared" si="11"/>
        <v>6.2244822573760326</v>
      </c>
    </row>
    <row r="40" spans="1:10">
      <c r="A40" s="1">
        <v>1.85</v>
      </c>
      <c r="B40" s="1">
        <f t="shared" si="0"/>
        <v>3.5098195226018323</v>
      </c>
      <c r="D40" s="1">
        <f t="shared" si="7"/>
        <v>3.75</v>
      </c>
      <c r="E40" s="1">
        <f t="shared" si="8"/>
        <v>35.409131372484104</v>
      </c>
      <c r="F40" s="1">
        <f t="shared" si="9"/>
        <v>36.413109656796209</v>
      </c>
      <c r="H40" s="1">
        <f t="shared" si="1"/>
        <v>2.3125</v>
      </c>
      <c r="I40" s="1">
        <f t="shared" si="10"/>
        <v>6.754137398462035</v>
      </c>
      <c r="J40" s="1">
        <f t="shared" si="11"/>
        <v>6.7726422466209719</v>
      </c>
    </row>
    <row r="41" spans="1:10">
      <c r="A41" s="1">
        <v>1.9</v>
      </c>
      <c r="B41" s="1">
        <f t="shared" si="0"/>
        <v>3.7858944422792682</v>
      </c>
      <c r="D41" s="1">
        <f t="shared" si="7"/>
        <v>4</v>
      </c>
      <c r="E41" s="1">
        <f t="shared" si="8"/>
        <v>46.453887070995265</v>
      </c>
      <c r="F41" s="1">
        <f t="shared" si="9"/>
        <v>47.740234247770147</v>
      </c>
      <c r="H41" s="1">
        <f t="shared" si="1"/>
        <v>2.375</v>
      </c>
      <c r="I41" s="1">
        <f t="shared" si="10"/>
        <v>7.3404636370347829</v>
      </c>
      <c r="J41" s="1">
        <f t="shared" si="11"/>
        <v>7.3601611804852141</v>
      </c>
    </row>
    <row r="42" spans="1:10">
      <c r="A42" s="1">
        <v>1.9500000000000002</v>
      </c>
      <c r="B42" s="1">
        <f t="shared" si="0"/>
        <v>4.0786875805892944</v>
      </c>
      <c r="H42" s="1">
        <f t="shared" si="1"/>
        <v>2.4375</v>
      </c>
      <c r="I42" s="1">
        <f t="shared" si="10"/>
        <v>7.9686087542655404</v>
      </c>
      <c r="J42" s="1">
        <f t="shared" si="11"/>
        <v>7.9895758659461755</v>
      </c>
    </row>
    <row r="43" spans="1:10">
      <c r="A43" s="1">
        <v>2</v>
      </c>
      <c r="B43" s="1">
        <f t="shared" si="0"/>
        <v>4.3890560989306504</v>
      </c>
      <c r="H43" s="1">
        <f t="shared" si="1"/>
        <v>2.5</v>
      </c>
      <c r="I43" s="1">
        <f t="shared" si="10"/>
        <v>8.6412681075678108</v>
      </c>
      <c r="J43" s="1">
        <f t="shared" si="11"/>
        <v>8.6635866151184882</v>
      </c>
    </row>
    <row r="44" spans="1:10">
      <c r="A44" s="1">
        <v>2.0499999999999998</v>
      </c>
      <c r="B44" s="1">
        <f t="shared" si="0"/>
        <v>4.7179011063067708</v>
      </c>
      <c r="D44" s="3" t="s">
        <v>0</v>
      </c>
      <c r="E44" s="4">
        <v>0.125</v>
      </c>
      <c r="H44" s="1">
        <f t="shared" si="1"/>
        <v>2.5625</v>
      </c>
      <c r="I44" s="1">
        <f t="shared" si="10"/>
        <v>9.3613107785633929</v>
      </c>
      <c r="J44" s="1">
        <f t="shared" si="11"/>
        <v>9.3850677836710474</v>
      </c>
    </row>
    <row r="45" spans="1:10">
      <c r="A45" s="1">
        <v>2.1</v>
      </c>
      <c r="B45" s="1">
        <f t="shared" si="0"/>
        <v>5.066169912567652</v>
      </c>
      <c r="D45" s="3" t="s">
        <v>3</v>
      </c>
      <c r="E45" s="3" t="s">
        <v>6</v>
      </c>
      <c r="F45" s="3" t="s">
        <v>1</v>
      </c>
      <c r="H45" s="1">
        <f t="shared" si="1"/>
        <v>2.625</v>
      </c>
      <c r="I45" s="1">
        <f t="shared" si="10"/>
        <v>10.131790770150488</v>
      </c>
      <c r="J45" s="1">
        <f t="shared" si="11"/>
        <v>10.15707898847797</v>
      </c>
    </row>
    <row r="46" spans="1:10">
      <c r="A46" s="1">
        <v>2.1500000000000004</v>
      </c>
      <c r="B46" s="1">
        <f t="shared" si="0"/>
        <v>5.4348583971778961</v>
      </c>
      <c r="D46" s="1">
        <v>0</v>
      </c>
      <c r="F46" s="1">
        <v>0</v>
      </c>
      <c r="H46" s="1">
        <f t="shared" si="1"/>
        <v>2.6875</v>
      </c>
      <c r="I46" s="1">
        <f t="shared" si="10"/>
        <v>10.955958925257843</v>
      </c>
      <c r="J46" s="1">
        <f t="shared" si="11"/>
        <v>10.982877048282214</v>
      </c>
    </row>
    <row r="47" spans="1:10">
      <c r="A47" s="1">
        <v>2.2000000000000002</v>
      </c>
      <c r="B47" s="1">
        <f t="shared" si="0"/>
        <v>5.8250134994341218</v>
      </c>
      <c r="D47" s="1">
        <f t="shared" ref="D47:D78" si="12">D46+dtc</f>
        <v>0.125</v>
      </c>
      <c r="E47" s="1">
        <f t="shared" ref="E47:E78" si="13">F46+dtc*(D46+F46)</f>
        <v>0</v>
      </c>
      <c r="F47" s="1">
        <f t="shared" ref="F47:F78" si="14">F46+dtc/2*((D46+F46) +(D47+E47))</f>
        <v>7.8125E-3</v>
      </c>
      <c r="H47" s="1">
        <f t="shared" si="1"/>
        <v>2.75</v>
      </c>
      <c r="I47" s="1">
        <f t="shared" si="10"/>
        <v>11.837275613799852</v>
      </c>
      <c r="J47" s="1">
        <f t="shared" si="11"/>
        <v>11.865928693972279</v>
      </c>
    </row>
    <row r="48" spans="1:10">
      <c r="A48" s="1">
        <v>2.25</v>
      </c>
      <c r="B48" s="1">
        <f t="shared" si="0"/>
        <v>6.2377358363585262</v>
      </c>
      <c r="D48" s="1">
        <f t="shared" si="12"/>
        <v>0.25</v>
      </c>
      <c r="E48" s="1">
        <f t="shared" si="13"/>
        <v>2.44140625E-2</v>
      </c>
      <c r="F48" s="1">
        <f t="shared" si="14"/>
        <v>3.326416015625E-2</v>
      </c>
      <c r="H48" s="1">
        <f t="shared" si="1"/>
        <v>2.8125</v>
      </c>
      <c r="I48" s="1">
        <f t="shared" si="10"/>
        <v>12.779424237345546</v>
      </c>
      <c r="J48" s="1">
        <f t="shared" si="11"/>
        <v>12.80992409807596</v>
      </c>
    </row>
    <row r="49" spans="1:10">
      <c r="A49" s="1">
        <v>2.2999999999999998</v>
      </c>
      <c r="B49" s="1">
        <f t="shared" si="0"/>
        <v>6.6741824548147184</v>
      </c>
      <c r="D49" s="1">
        <f t="shared" si="12"/>
        <v>0.375</v>
      </c>
      <c r="E49" s="1">
        <f t="shared" si="13"/>
        <v>6.867218017578125E-2</v>
      </c>
      <c r="F49" s="1">
        <f t="shared" si="14"/>
        <v>7.8697681427001953E-2</v>
      </c>
      <c r="H49" s="1">
        <f t="shared" si="1"/>
        <v>2.875</v>
      </c>
      <c r="I49" s="1">
        <f t="shared" si="10"/>
        <v>13.786325604205707</v>
      </c>
      <c r="J49" s="1">
        <f t="shared" si="11"/>
        <v>13.818791276272263</v>
      </c>
    </row>
    <row r="50" spans="1:10">
      <c r="A50" s="1">
        <v>2.35</v>
      </c>
      <c r="B50" s="1">
        <f t="shared" si="0"/>
        <v>7.135569724727576</v>
      </c>
      <c r="D50" s="1">
        <f t="shared" si="12"/>
        <v>0.5</v>
      </c>
      <c r="E50" s="1">
        <f t="shared" si="13"/>
        <v>0.1354098916053772</v>
      </c>
      <c r="F50" s="1">
        <f t="shared" si="14"/>
        <v>0.14676690474152565</v>
      </c>
      <c r="H50" s="1">
        <f t="shared" si="1"/>
        <v>2.9375</v>
      </c>
      <c r="I50" s="1">
        <f t="shared" si="10"/>
        <v>14.862153231039279</v>
      </c>
      <c r="J50" s="1">
        <f t="shared" si="11"/>
        <v>14.896711417125749</v>
      </c>
    </row>
    <row r="51" spans="1:10">
      <c r="A51" s="1">
        <v>2.4000000000000004</v>
      </c>
      <c r="B51" s="1">
        <f t="shared" si="0"/>
        <v>7.6231763806416044</v>
      </c>
      <c r="D51" s="1">
        <f t="shared" si="12"/>
        <v>0.625</v>
      </c>
      <c r="E51" s="1">
        <f t="shared" si="13"/>
        <v>0.22761276783421636</v>
      </c>
      <c r="F51" s="1">
        <f t="shared" si="14"/>
        <v>0.24047813427750953</v>
      </c>
      <c r="H51" s="1">
        <f t="shared" si="1"/>
        <v>3</v>
      </c>
      <c r="I51" s="1">
        <f t="shared" si="10"/>
        <v>16.01134963069611</v>
      </c>
      <c r="J51" s="1">
        <f t="shared" si="11"/>
        <v>16.048135199870181</v>
      </c>
    </row>
    <row r="52" spans="1:10">
      <c r="A52" s="1">
        <v>2.4500000000000002</v>
      </c>
      <c r="B52" s="1">
        <f t="shared" si="0"/>
        <v>8.1383467192233923</v>
      </c>
      <c r="D52" s="1">
        <f t="shared" si="12"/>
        <v>0.75</v>
      </c>
      <c r="E52" s="1">
        <f t="shared" si="13"/>
        <v>0.34866290106219822</v>
      </c>
      <c r="F52" s="1">
        <f t="shared" si="14"/>
        <v>0.36323694898624126</v>
      </c>
      <c r="H52" s="1">
        <f t="shared" si="1"/>
        <v>3.0625</v>
      </c>
      <c r="I52" s="1">
        <f t="shared" si="10"/>
        <v>17.238643649862066</v>
      </c>
      <c r="J52" s="1">
        <f t="shared" si="11"/>
        <v>17.277800163924315</v>
      </c>
    </row>
    <row r="53" spans="1:10">
      <c r="A53" s="1">
        <v>2.5</v>
      </c>
      <c r="B53" s="1">
        <f t="shared" si="0"/>
        <v>8.6824939607034732</v>
      </c>
      <c r="D53" s="1">
        <f t="shared" si="12"/>
        <v>0.875</v>
      </c>
      <c r="E53" s="1">
        <f t="shared" si="13"/>
        <v>0.50239156760952142</v>
      </c>
      <c r="F53" s="1">
        <f t="shared" si="14"/>
        <v>0.51890123127347643</v>
      </c>
      <c r="H53" s="1">
        <f t="shared" si="1"/>
        <v>3.125</v>
      </c>
      <c r="I53" s="1">
        <f t="shared" si="10"/>
        <v>18.549068924169585</v>
      </c>
      <c r="J53" s="1">
        <f t="shared" si="11"/>
        <v>18.590749197927249</v>
      </c>
    </row>
    <row r="54" spans="1:10">
      <c r="A54" s="1">
        <v>2.5499999999999998</v>
      </c>
      <c r="B54" s="1">
        <f t="shared" si="0"/>
        <v>9.2571037826630302</v>
      </c>
      <c r="D54" s="1">
        <f t="shared" si="12"/>
        <v>1</v>
      </c>
      <c r="E54" s="1">
        <f t="shared" si="13"/>
        <v>0.69313888518266098</v>
      </c>
      <c r="F54" s="1">
        <f t="shared" si="14"/>
        <v>0.711841238551985</v>
      </c>
      <c r="H54" s="1">
        <f t="shared" si="1"/>
        <v>3.1875</v>
      </c>
      <c r="I54" s="1">
        <f t="shared" si="10"/>
        <v>19.947983522797703</v>
      </c>
      <c r="J54" s="1">
        <f t="shared" si="11"/>
        <v>19.992350220449904</v>
      </c>
    </row>
    <row r="55" spans="1:10">
      <c r="A55" s="1">
        <v>2.6</v>
      </c>
      <c r="B55" s="1">
        <f t="shared" si="0"/>
        <v>9.8637380350016919</v>
      </c>
      <c r="D55" s="1">
        <f t="shared" si="12"/>
        <v>1.125</v>
      </c>
      <c r="E55" s="1">
        <f t="shared" si="13"/>
        <v>0.92582139337098313</v>
      </c>
      <c r="F55" s="1">
        <f t="shared" si="14"/>
        <v>0.94700765304717049</v>
      </c>
      <c r="H55" s="1">
        <f t="shared" si="1"/>
        <v>3.25</v>
      </c>
      <c r="I55" s="1">
        <f t="shared" si="10"/>
        <v>21.441090859228023</v>
      </c>
      <c r="J55" s="1">
        <f t="shared" si="11"/>
        <v>21.488317129189838</v>
      </c>
    </row>
    <row r="56" spans="1:10">
      <c r="A56" s="1">
        <v>2.6500000000000004</v>
      </c>
      <c r="B56" s="1">
        <f t="shared" si="0"/>
        <v>10.504038645375807</v>
      </c>
      <c r="D56" s="1">
        <f t="shared" si="12"/>
        <v>1.25</v>
      </c>
      <c r="E56" s="1">
        <f t="shared" si="13"/>
        <v>1.2060086096780669</v>
      </c>
      <c r="F56" s="1">
        <f t="shared" si="14"/>
        <v>1.2300086694674979</v>
      </c>
      <c r="H56" s="1">
        <f t="shared" si="1"/>
        <v>3.3125</v>
      </c>
      <c r="I56" s="1">
        <f t="shared" si="10"/>
        <v>23.034461949764204</v>
      </c>
      <c r="J56" s="1">
        <f t="shared" si="11"/>
        <v>23.084732100407152</v>
      </c>
    </row>
    <row r="57" spans="1:10">
      <c r="A57" s="1">
        <v>2.7</v>
      </c>
      <c r="B57" s="1">
        <f t="shared" si="0"/>
        <v>11.179731724872838</v>
      </c>
      <c r="D57" s="1">
        <f t="shared" si="12"/>
        <v>1.375</v>
      </c>
      <c r="E57" s="1">
        <f t="shared" si="13"/>
        <v>1.5400097531509351</v>
      </c>
      <c r="F57" s="1">
        <f t="shared" si="14"/>
        <v>1.5671973208811498</v>
      </c>
      <c r="H57" s="1">
        <f t="shared" si="1"/>
        <v>3.375</v>
      </c>
      <c r="I57" s="1">
        <f t="shared" si="10"/>
        <v>24.7345591066826</v>
      </c>
      <c r="J57" s="1">
        <f t="shared" si="11"/>
        <v>24.788069325628705</v>
      </c>
    </row>
    <row r="58" spans="1:10">
      <c r="A58" s="1">
        <v>2.75</v>
      </c>
      <c r="B58" s="1">
        <f t="shared" si="0"/>
        <v>11.892631884188171</v>
      </c>
      <c r="D58" s="1">
        <f t="shared" si="12"/>
        <v>1.5</v>
      </c>
      <c r="E58" s="1">
        <f t="shared" si="13"/>
        <v>1.9349719859912935</v>
      </c>
      <c r="F58" s="1">
        <f t="shared" si="14"/>
        <v>1.9657704025606775</v>
      </c>
      <c r="H58" s="1">
        <f t="shared" si="1"/>
        <v>3.4375</v>
      </c>
      <c r="I58" s="1">
        <f t="shared" si="10"/>
        <v>26.5482611584805</v>
      </c>
      <c r="J58" s="1">
        <f t="shared" si="11"/>
        <v>26.605220278257118</v>
      </c>
    </row>
    <row r="59" spans="1:10">
      <c r="A59" s="1">
        <v>2.8</v>
      </c>
      <c r="B59" s="1">
        <f t="shared" si="0"/>
        <v>12.644646771097047</v>
      </c>
      <c r="D59" s="1">
        <f t="shared" si="12"/>
        <v>1.625</v>
      </c>
      <c r="E59" s="1">
        <f t="shared" si="13"/>
        <v>2.3989917028807621</v>
      </c>
      <c r="F59" s="1">
        <f t="shared" si="14"/>
        <v>2.4338805341507674</v>
      </c>
      <c r="H59" s="1">
        <f t="shared" si="1"/>
        <v>3.5</v>
      </c>
      <c r="I59" s="1">
        <f t="shared" si="10"/>
        <v>28.482890295648186</v>
      </c>
      <c r="J59" s="1">
        <f t="shared" si="11"/>
        <v>28.543520608691658</v>
      </c>
    </row>
    <row r="60" spans="1:10">
      <c r="A60" s="1">
        <v>2.85</v>
      </c>
      <c r="B60" s="1">
        <f t="shared" si="0"/>
        <v>13.43778184056764</v>
      </c>
      <c r="D60" s="1">
        <f t="shared" si="12"/>
        <v>1.75</v>
      </c>
      <c r="E60" s="1">
        <f t="shared" si="13"/>
        <v>2.9412406009196133</v>
      </c>
      <c r="F60" s="1">
        <f t="shared" si="14"/>
        <v>2.9807631050926662</v>
      </c>
      <c r="H60" s="1">
        <f t="shared" si="1"/>
        <v>3.5625</v>
      </c>
      <c r="I60" s="1">
        <f t="shared" si="10"/>
        <v>30.546240646734887</v>
      </c>
      <c r="J60" s="1">
        <f t="shared" si="11"/>
        <v>30.610778772923737</v>
      </c>
    </row>
    <row r="61" spans="1:10">
      <c r="A61" s="1">
        <v>2.9000000000000004</v>
      </c>
      <c r="B61" s="1">
        <f t="shared" si="0"/>
        <v>14.274145369443067</v>
      </c>
      <c r="D61" s="1">
        <f t="shared" si="12"/>
        <v>1.875</v>
      </c>
      <c r="E61" s="1">
        <f t="shared" si="13"/>
        <v>3.5721084932292495</v>
      </c>
      <c r="F61" s="1">
        <f t="shared" si="14"/>
        <v>3.6168800799877858</v>
      </c>
      <c r="H61" s="1">
        <f t="shared" si="1"/>
        <v>3.625</v>
      </c>
      <c r="I61" s="1">
        <f t="shared" si="10"/>
        <v>32.746608696231469</v>
      </c>
      <c r="J61" s="1">
        <f t="shared" si="11"/>
        <v>32.815306506334835</v>
      </c>
    </row>
    <row r="62" spans="1:10">
      <c r="A62" s="1">
        <v>2.95</v>
      </c>
      <c r="B62" s="1">
        <f t="shared" si="0"/>
        <v>15.155953728231651</v>
      </c>
      <c r="D62" s="1">
        <f t="shared" si="12"/>
        <v>2</v>
      </c>
      <c r="E62" s="1">
        <f t="shared" si="13"/>
        <v>4.3033650899862588</v>
      </c>
      <c r="F62" s="1">
        <f t="shared" si="14"/>
        <v>4.3540829031111636</v>
      </c>
      <c r="H62" s="1">
        <f t="shared" si="1"/>
        <v>3.6875</v>
      </c>
      <c r="I62" s="1">
        <f t="shared" si="10"/>
        <v>35.092825662980765</v>
      </c>
      <c r="J62" s="1">
        <f t="shared" si="11"/>
        <v>35.165951261625949</v>
      </c>
    </row>
    <row r="63" spans="1:10">
      <c r="A63" s="1">
        <v>3</v>
      </c>
      <c r="B63" s="1">
        <f t="shared" si="0"/>
        <v>16.085536923187668</v>
      </c>
      <c r="D63" s="1">
        <f t="shared" si="12"/>
        <v>2.125</v>
      </c>
      <c r="E63" s="1">
        <f t="shared" si="13"/>
        <v>5.148343266000059</v>
      </c>
      <c r="F63" s="1">
        <f t="shared" si="14"/>
        <v>5.2057970386806147</v>
      </c>
      <c r="H63" s="1">
        <f t="shared" si="1"/>
        <v>3.75</v>
      </c>
      <c r="I63" s="1">
        <f t="shared" si="10"/>
        <v>37.594291965477574</v>
      </c>
      <c r="J63" s="1">
        <f t="shared" si="11"/>
        <v>37.672130737472934</v>
      </c>
    </row>
    <row r="64" spans="1:10">
      <c r="A64" s="1">
        <v>3.0500000000000003</v>
      </c>
      <c r="B64" s="1">
        <f t="shared" si="0"/>
        <v>17.065344422540615</v>
      </c>
      <c r="D64" s="1">
        <f t="shared" si="12"/>
        <v>2.25</v>
      </c>
      <c r="E64" s="1">
        <f t="shared" si="13"/>
        <v>6.1221466685156916</v>
      </c>
      <c r="F64" s="1">
        <f t="shared" si="14"/>
        <v>6.1872310203803842</v>
      </c>
      <c r="H64" s="1">
        <f t="shared" si="1"/>
        <v>3.8125</v>
      </c>
      <c r="I64" s="1">
        <f t="shared" si="10"/>
        <v>40.261013908564991</v>
      </c>
      <c r="J64" s="1">
        <f t="shared" si="11"/>
        <v>40.343869632661622</v>
      </c>
    </row>
    <row r="65" spans="1:10">
      <c r="A65" s="1">
        <v>3.1</v>
      </c>
      <c r="B65" s="1">
        <f t="shared" si="0"/>
        <v>18.097951281441635</v>
      </c>
      <c r="D65" s="1">
        <f t="shared" si="12"/>
        <v>2.375</v>
      </c>
      <c r="E65" s="1">
        <f t="shared" si="13"/>
        <v>7.2418848979279318</v>
      </c>
      <c r="F65" s="1">
        <f t="shared" si="14"/>
        <v>7.3156132652746537</v>
      </c>
      <c r="H65" s="1">
        <f t="shared" si="1"/>
        <v>3.875</v>
      </c>
      <c r="I65" s="1">
        <f t="shared" si="10"/>
        <v>43.103642734702973</v>
      </c>
      <c r="J65" s="1">
        <f t="shared" si="11"/>
        <v>43.191838769141768</v>
      </c>
    </row>
    <row r="66" spans="1:10">
      <c r="A66" s="1">
        <v>3.15</v>
      </c>
      <c r="B66" s="1">
        <f t="shared" si="0"/>
        <v>19.186064580942713</v>
      </c>
      <c r="D66" s="1">
        <f t="shared" si="12"/>
        <v>2.5</v>
      </c>
      <c r="E66" s="1">
        <f t="shared" si="13"/>
        <v>8.5269399234339858</v>
      </c>
      <c r="F66" s="1">
        <f t="shared" si="14"/>
        <v>8.6104603395689434</v>
      </c>
      <c r="H66" s="1">
        <f t="shared" si="1"/>
        <v>3.9375</v>
      </c>
      <c r="I66" s="1">
        <f t="shared" si="10"/>
        <v>46.133516192213129</v>
      </c>
      <c r="J66" s="1">
        <f t="shared" si="11"/>
        <v>46.227396736684106</v>
      </c>
    </row>
    <row r="67" spans="1:10">
      <c r="A67" s="1">
        <v>3.2</v>
      </c>
      <c r="B67" s="1">
        <f t="shared" si="0"/>
        <v>20.332530197109353</v>
      </c>
      <c r="D67" s="1">
        <f t="shared" si="12"/>
        <v>2.625</v>
      </c>
      <c r="E67" s="1">
        <f t="shared" si="13"/>
        <v>9.9992678820150616</v>
      </c>
      <c r="F67" s="1">
        <f t="shared" si="14"/>
        <v>10.093880853417943</v>
      </c>
      <c r="H67" s="1">
        <f t="shared" si="1"/>
        <v>4</v>
      </c>
      <c r="I67" s="1">
        <f t="shared" si="10"/>
        <v>49.362702782726863</v>
      </c>
      <c r="J67" s="1">
        <f t="shared" si="11"/>
        <v>49.462634221665702</v>
      </c>
    </row>
    <row r="68" spans="1:10">
      <c r="A68" s="1">
        <v>3.25</v>
      </c>
      <c r="B68" s="1">
        <f t="shared" ref="B68:B83" si="15">EXP(A68)-A68-1</f>
        <v>21.540339917193062</v>
      </c>
      <c r="D68" s="1">
        <f t="shared" si="12"/>
        <v>2.75</v>
      </c>
      <c r="E68" s="1">
        <f t="shared" si="13"/>
        <v>11.683740960095186</v>
      </c>
      <c r="F68" s="1">
        <f t="shared" si="14"/>
        <v>11.790919716762513</v>
      </c>
    </row>
    <row r="69" spans="1:10">
      <c r="A69" s="1">
        <v>3.3000000000000003</v>
      </c>
      <c r="B69" s="1">
        <f t="shared" si="15"/>
        <v>22.812638920657893</v>
      </c>
      <c r="D69" s="1">
        <f t="shared" si="12"/>
        <v>2.875</v>
      </c>
      <c r="E69" s="1">
        <f t="shared" si="13"/>
        <v>13.608534681357828</v>
      </c>
      <c r="F69" s="1">
        <f t="shared" si="14"/>
        <v>13.729948116645033</v>
      </c>
    </row>
    <row r="70" spans="1:10">
      <c r="A70" s="1">
        <v>3.35</v>
      </c>
      <c r="B70" s="1">
        <f t="shared" si="15"/>
        <v>24.152733643767281</v>
      </c>
      <c r="D70" s="1">
        <f t="shared" si="12"/>
        <v>3</v>
      </c>
      <c r="E70" s="1">
        <f t="shared" si="13"/>
        <v>15.805566631225663</v>
      </c>
      <c r="F70" s="1">
        <f t="shared" si="14"/>
        <v>15.943105288386953</v>
      </c>
    </row>
    <row r="71" spans="1:10">
      <c r="A71" s="1">
        <v>3.4000000000000004</v>
      </c>
      <c r="B71" s="1">
        <f t="shared" si="15"/>
        <v>25.564100047397027</v>
      </c>
      <c r="D71" s="1">
        <f t="shared" si="12"/>
        <v>3.125</v>
      </c>
      <c r="E71" s="1">
        <f t="shared" si="13"/>
        <v>18.310993449435323</v>
      </c>
      <c r="F71" s="1">
        <f t="shared" si="14"/>
        <v>18.466798959500846</v>
      </c>
    </row>
    <row r="72" spans="1:10">
      <c r="A72" s="1">
        <v>3.45</v>
      </c>
      <c r="B72" s="1">
        <f t="shared" si="15"/>
        <v>27.050392308747938</v>
      </c>
      <c r="D72" s="1">
        <f t="shared" si="12"/>
        <v>3.25</v>
      </c>
      <c r="E72" s="1">
        <f t="shared" si="13"/>
        <v>21.16577382943845</v>
      </c>
      <c r="F72" s="1">
        <f t="shared" si="14"/>
        <v>21.342272258809551</v>
      </c>
    </row>
    <row r="73" spans="1:10">
      <c r="A73" s="1">
        <v>3.5</v>
      </c>
      <c r="B73" s="1">
        <f t="shared" si="15"/>
        <v>28.615451958692312</v>
      </c>
      <c r="D73" s="1">
        <f t="shared" si="12"/>
        <v>3.375</v>
      </c>
      <c r="E73" s="1">
        <f t="shared" si="13"/>
        <v>24.416306291160744</v>
      </c>
      <c r="F73" s="1">
        <f t="shared" si="14"/>
        <v>24.616245918182695</v>
      </c>
    </row>
    <row r="74" spans="1:10">
      <c r="A74" s="1">
        <v>3.5500000000000003</v>
      </c>
      <c r="B74" s="1">
        <f t="shared" si="15"/>
        <v>30.263317487602027</v>
      </c>
      <c r="D74" s="1">
        <f t="shared" si="12"/>
        <v>3.5</v>
      </c>
      <c r="E74" s="1">
        <f t="shared" si="13"/>
        <v>28.115151657955533</v>
      </c>
      <c r="F74" s="1">
        <f t="shared" si="14"/>
        <v>28.341645766691336</v>
      </c>
    </row>
    <row r="75" spans="1:10">
      <c r="A75" s="1">
        <v>3.6</v>
      </c>
      <c r="B75" s="1">
        <f t="shared" si="15"/>
        <v>31.998234443677987</v>
      </c>
      <c r="D75" s="1">
        <f t="shared" si="12"/>
        <v>3.625</v>
      </c>
      <c r="E75" s="1">
        <f t="shared" si="13"/>
        <v>32.321851487527752</v>
      </c>
      <c r="F75" s="1">
        <f t="shared" si="14"/>
        <v>32.578426845080031</v>
      </c>
    </row>
    <row r="76" spans="1:10">
      <c r="A76" s="1">
        <v>3.6500000000000004</v>
      </c>
      <c r="B76" s="1">
        <f t="shared" si="15"/>
        <v>33.824666049032139</v>
      </c>
      <c r="D76" s="1">
        <f t="shared" si="12"/>
        <v>3.75</v>
      </c>
      <c r="E76" s="1">
        <f t="shared" si="13"/>
        <v>37.103855200715032</v>
      </c>
      <c r="F76" s="1">
        <f t="shared" si="14"/>
        <v>37.394506972942224</v>
      </c>
    </row>
    <row r="77" spans="1:10">
      <c r="A77" s="1">
        <v>3.7</v>
      </c>
      <c r="B77" s="1">
        <f t="shared" si="15"/>
        <v>35.747304360067396</v>
      </c>
      <c r="D77" s="1">
        <f t="shared" si="12"/>
        <v>3.875</v>
      </c>
      <c r="E77" s="1">
        <f t="shared" si="13"/>
        <v>42.537570344560002</v>
      </c>
      <c r="F77" s="1">
        <f t="shared" si="14"/>
        <v>42.866824305286116</v>
      </c>
    </row>
    <row r="78" spans="1:10">
      <c r="A78" s="1">
        <v>3.75</v>
      </c>
      <c r="B78" s="1">
        <f t="shared" si="15"/>
        <v>37.771082000062783</v>
      </c>
      <c r="D78" s="1">
        <f t="shared" si="12"/>
        <v>4</v>
      </c>
      <c r="E78" s="1">
        <f t="shared" si="13"/>
        <v>48.70955234344688</v>
      </c>
      <c r="F78" s="1">
        <f t="shared" si="14"/>
        <v>49.082535345831928</v>
      </c>
    </row>
    <row r="79" spans="1:10">
      <c r="A79" s="1">
        <v>3.8000000000000003</v>
      </c>
      <c r="B79" s="1">
        <f t="shared" si="15"/>
        <v>39.901184493300839</v>
      </c>
    </row>
    <row r="80" spans="1:10">
      <c r="A80" s="1">
        <v>3.85</v>
      </c>
      <c r="B80" s="1">
        <f t="shared" si="15"/>
        <v>42.143063231579283</v>
      </c>
    </row>
    <row r="81" spans="1:2">
      <c r="A81" s="1">
        <v>3.9000000000000004</v>
      </c>
      <c r="B81" s="1">
        <f t="shared" si="15"/>
        <v>44.502449105530189</v>
      </c>
    </row>
    <row r="82" spans="1:2">
      <c r="A82" s="1">
        <v>3.95</v>
      </c>
      <c r="B82" s="1">
        <f t="shared" si="15"/>
        <v>46.985366834831439</v>
      </c>
    </row>
    <row r="83" spans="1:2">
      <c r="A83" s="1">
        <v>4</v>
      </c>
      <c r="B83" s="1">
        <f t="shared" si="15"/>
        <v>49.598150033144236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3"/>
  <sheetViews>
    <sheetView tabSelected="1" zoomScaleNormal="100" workbookViewId="0">
      <selection activeCell="L35" sqref="L35"/>
    </sheetView>
  </sheetViews>
  <sheetFormatPr defaultRowHeight="15"/>
  <cols>
    <col min="1" max="1" width="6.7109375" customWidth="1"/>
    <col min="2" max="2" width="6.7109375" style="1" customWidth="1"/>
    <col min="3" max="4" width="6.7109375" customWidth="1"/>
    <col min="5" max="9" width="6.7109375" style="1" customWidth="1"/>
    <col min="10" max="10" width="6.7109375" customWidth="1"/>
  </cols>
  <sheetData>
    <row r="1" spans="1:9">
      <c r="A1" s="2" t="s">
        <v>2</v>
      </c>
      <c r="B1" s="2"/>
      <c r="D1" s="5" t="s">
        <v>0</v>
      </c>
      <c r="E1" s="2">
        <v>1</v>
      </c>
    </row>
    <row r="2" spans="1:9">
      <c r="A2" s="3" t="s">
        <v>3</v>
      </c>
      <c r="B2" s="3" t="s">
        <v>4</v>
      </c>
      <c r="D2" s="3" t="s">
        <v>3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</v>
      </c>
    </row>
    <row r="3" spans="1:9">
      <c r="A3" s="1">
        <v>0</v>
      </c>
      <c r="B3" s="1">
        <f>EXP(A3)-A3-1</f>
        <v>0</v>
      </c>
      <c r="D3">
        <v>0</v>
      </c>
      <c r="I3" s="1">
        <v>0</v>
      </c>
    </row>
    <row r="4" spans="1:9">
      <c r="A4" s="1">
        <v>0.05</v>
      </c>
      <c r="B4" s="1">
        <f t="shared" ref="B4:B67" si="0">EXP(A4)-A4-1</f>
        <v>1.2710963760240723E-3</v>
      </c>
      <c r="D4">
        <f>D3+dt</f>
        <v>1</v>
      </c>
      <c r="E4" s="1">
        <f>dt*(D3+I3)</f>
        <v>0</v>
      </c>
      <c r="F4" s="1">
        <f>dt*((D3+dt/2)+(I3+E4/2))</f>
        <v>0.5</v>
      </c>
      <c r="G4" s="1">
        <f>dt*((D3+dt/2)+(I3+F4/2))</f>
        <v>0.75</v>
      </c>
      <c r="H4" s="1">
        <f>dt*((D4)+(I3+G4))</f>
        <v>1.75</v>
      </c>
      <c r="I4" s="1">
        <f>I3+(E4+2*F4+2*G4+H4)/6</f>
        <v>0.70833333333333337</v>
      </c>
    </row>
    <row r="5" spans="1:9">
      <c r="A5" s="1">
        <v>0.1</v>
      </c>
      <c r="B5" s="1">
        <f t="shared" si="0"/>
        <v>5.1709180756476236E-3</v>
      </c>
      <c r="D5">
        <f>D4+dt</f>
        <v>2</v>
      </c>
      <c r="E5" s="1">
        <f>dt*(D4+I4)</f>
        <v>1.7083333333333335</v>
      </c>
      <c r="F5" s="1">
        <f>dt*((D4+dt/2)+(I4+E5/2))</f>
        <v>3.0625</v>
      </c>
      <c r="G5" s="1">
        <f>dt*((D4+dt/2)+(I4+F5/2))</f>
        <v>3.7395833333333335</v>
      </c>
      <c r="H5" s="1">
        <f>dt*((D5)+(I4+G5))</f>
        <v>6.447916666666667</v>
      </c>
      <c r="I5" s="1">
        <f t="shared" ref="I5:I7" si="1">I4+(E5+2*F5+2*G5+H5)/6</f>
        <v>4.3350694444444446</v>
      </c>
    </row>
    <row r="6" spans="1:9">
      <c r="A6" s="1">
        <v>0.15000000000000002</v>
      </c>
      <c r="B6" s="1">
        <f t="shared" si="0"/>
        <v>1.1834242728283151E-2</v>
      </c>
      <c r="D6">
        <f>D5+dt</f>
        <v>3</v>
      </c>
      <c r="E6" s="1">
        <f>dt*(D5+I5)</f>
        <v>6.3350694444444446</v>
      </c>
      <c r="F6" s="1">
        <f>dt*((D5+dt/2)+(I5+E6/2))</f>
        <v>10.002604166666668</v>
      </c>
      <c r="G6" s="1">
        <f>dt*((D5+dt/2)+(I5+F6/2))</f>
        <v>11.836371527777779</v>
      </c>
      <c r="H6" s="1">
        <f>dt*((D6)+(I5+G6))</f>
        <v>19.171440972222221</v>
      </c>
      <c r="I6" s="1">
        <f t="shared" si="1"/>
        <v>15.865813078703704</v>
      </c>
    </row>
    <row r="7" spans="1:9">
      <c r="A7" s="1">
        <v>0.2</v>
      </c>
      <c r="B7" s="1">
        <f t="shared" si="0"/>
        <v>2.1402758160169899E-2</v>
      </c>
      <c r="D7">
        <f>D6+dt</f>
        <v>4</v>
      </c>
      <c r="E7" s="1">
        <f>dt*(D6+I6)</f>
        <v>18.865813078703702</v>
      </c>
      <c r="F7" s="1">
        <f>dt*((D6+dt/2)+(I6+E7/2))</f>
        <v>28.798719618055557</v>
      </c>
      <c r="G7" s="1">
        <f>dt*((D6+dt/2)+(I6+F7/2))</f>
        <v>33.765172887731481</v>
      </c>
      <c r="H7" s="1">
        <f>dt*((D7)+(I6+G7))</f>
        <v>53.630985966435183</v>
      </c>
      <c r="I7" s="1">
        <f t="shared" si="1"/>
        <v>48.803243754822532</v>
      </c>
    </row>
    <row r="8" spans="1:9">
      <c r="A8" s="1">
        <v>0.25</v>
      </c>
      <c r="B8" s="1">
        <f t="shared" si="0"/>
        <v>3.4025416687741394E-2</v>
      </c>
    </row>
    <row r="9" spans="1:9">
      <c r="A9" s="1">
        <v>0.30000000000000004</v>
      </c>
      <c r="B9" s="1">
        <f t="shared" si="0"/>
        <v>4.9858807576003139E-2</v>
      </c>
    </row>
    <row r="10" spans="1:9">
      <c r="A10" s="1">
        <v>0.35000000000000003</v>
      </c>
      <c r="B10" s="1">
        <f t="shared" si="0"/>
        <v>6.9067548593257255E-2</v>
      </c>
      <c r="D10" s="5" t="s">
        <v>0</v>
      </c>
      <c r="E10" s="2">
        <v>0.5</v>
      </c>
    </row>
    <row r="11" spans="1:9">
      <c r="A11" s="1">
        <v>0.4</v>
      </c>
      <c r="B11" s="1">
        <f t="shared" si="0"/>
        <v>9.1824697641270436E-2</v>
      </c>
      <c r="D11" s="3" t="s">
        <v>3</v>
      </c>
      <c r="E11" s="3" t="s">
        <v>7</v>
      </c>
      <c r="F11" s="3" t="s">
        <v>8</v>
      </c>
      <c r="G11" s="3" t="s">
        <v>9</v>
      </c>
      <c r="H11" s="3" t="s">
        <v>10</v>
      </c>
      <c r="I11" s="3" t="s">
        <v>1</v>
      </c>
    </row>
    <row r="12" spans="1:9">
      <c r="A12" s="1">
        <v>0.45</v>
      </c>
      <c r="B12" s="1">
        <f t="shared" si="0"/>
        <v>0.11831218549016898</v>
      </c>
      <c r="D12">
        <v>0</v>
      </c>
      <c r="I12" s="1">
        <v>0</v>
      </c>
    </row>
    <row r="13" spans="1:9">
      <c r="A13" s="1">
        <v>0.5</v>
      </c>
      <c r="B13" s="1">
        <f t="shared" si="0"/>
        <v>0.14872127070012819</v>
      </c>
      <c r="D13">
        <f t="shared" ref="D13:D20" si="2">D12+dta</f>
        <v>0.5</v>
      </c>
      <c r="E13" s="1">
        <f t="shared" ref="E13:E20" si="3">dta*(D12+I12)</f>
        <v>0</v>
      </c>
      <c r="F13" s="1">
        <f t="shared" ref="F13:F20" si="4">dta*((D12+dta/2)+(I12+E13/2))</f>
        <v>0.125</v>
      </c>
      <c r="G13" s="1">
        <f t="shared" ref="G13:G20" si="5">dta*((D12+dta/2)+(I12+F13/2))</f>
        <v>0.15625</v>
      </c>
      <c r="H13" s="1">
        <f t="shared" ref="H13:H20" si="6">dta*((D13)+(I12+G13))</f>
        <v>0.328125</v>
      </c>
      <c r="I13" s="1">
        <f>I12+(E13+2*F13+2*G13+H13)/6</f>
        <v>0.1484375</v>
      </c>
    </row>
    <row r="14" spans="1:9">
      <c r="A14" s="1">
        <v>0.55000000000000004</v>
      </c>
      <c r="B14" s="1">
        <f t="shared" si="0"/>
        <v>0.18325301786739523</v>
      </c>
      <c r="D14">
        <f t="shared" si="2"/>
        <v>1</v>
      </c>
      <c r="E14" s="1">
        <f t="shared" si="3"/>
        <v>0.32421875</v>
      </c>
      <c r="F14" s="1">
        <f t="shared" si="4"/>
        <v>0.5302734375</v>
      </c>
      <c r="G14" s="1">
        <f t="shared" si="5"/>
        <v>0.581787109375</v>
      </c>
      <c r="H14" s="1">
        <f t="shared" si="6"/>
        <v>0.8651123046875</v>
      </c>
      <c r="I14" s="1">
        <f t="shared" ref="I14:I20" si="7">I13+(E14+2*F14+2*G14+H14)/6</f>
        <v>0.71734619140625</v>
      </c>
    </row>
    <row r="15" spans="1:9">
      <c r="A15" s="1">
        <v>0.60000000000000009</v>
      </c>
      <c r="B15" s="1">
        <f t="shared" si="0"/>
        <v>0.22211880039050902</v>
      </c>
      <c r="D15">
        <f t="shared" si="2"/>
        <v>1.5</v>
      </c>
      <c r="E15" s="1">
        <f t="shared" si="3"/>
        <v>0.858673095703125</v>
      </c>
      <c r="F15" s="1">
        <f t="shared" si="4"/>
        <v>1.1983413696289062</v>
      </c>
      <c r="G15" s="1">
        <f t="shared" si="5"/>
        <v>1.2832584381103516</v>
      </c>
      <c r="H15" s="1">
        <f t="shared" si="6"/>
        <v>1.7503023147583008</v>
      </c>
      <c r="I15" s="1">
        <f t="shared" si="7"/>
        <v>1.9793753623962402</v>
      </c>
    </row>
    <row r="16" spans="1:9">
      <c r="A16" s="1">
        <v>0.65</v>
      </c>
      <c r="B16" s="1">
        <f t="shared" si="0"/>
        <v>0.26554082901389631</v>
      </c>
      <c r="D16">
        <f t="shared" si="2"/>
        <v>2</v>
      </c>
      <c r="E16" s="1">
        <f t="shared" si="3"/>
        <v>1.7396876811981201</v>
      </c>
      <c r="F16" s="1">
        <f t="shared" si="4"/>
        <v>2.2996096014976501</v>
      </c>
      <c r="G16" s="1">
        <f t="shared" si="5"/>
        <v>2.4395900815725327</v>
      </c>
      <c r="H16" s="1">
        <f t="shared" si="6"/>
        <v>3.2094827219843864</v>
      </c>
      <c r="I16" s="1">
        <f t="shared" si="7"/>
        <v>4.3839703239500523</v>
      </c>
    </row>
    <row r="17" spans="1:16">
      <c r="A17" s="1">
        <v>0.70000000000000007</v>
      </c>
      <c r="B17" s="1">
        <f t="shared" si="0"/>
        <v>0.31375270747047646</v>
      </c>
      <c r="D17">
        <f t="shared" si="2"/>
        <v>2.5</v>
      </c>
      <c r="E17" s="1">
        <f t="shared" si="3"/>
        <v>3.1919851619750261</v>
      </c>
      <c r="F17" s="1">
        <f t="shared" si="4"/>
        <v>4.1149814524687827</v>
      </c>
      <c r="G17" s="1">
        <f t="shared" si="5"/>
        <v>4.3457305250922218</v>
      </c>
      <c r="H17" s="1">
        <f t="shared" si="6"/>
        <v>5.614850424521137</v>
      </c>
      <c r="I17" s="1">
        <f t="shared" si="7"/>
        <v>8.6720135808864143</v>
      </c>
    </row>
    <row r="18" spans="1:16">
      <c r="A18" s="1">
        <v>0.75</v>
      </c>
      <c r="B18" s="1">
        <f t="shared" si="0"/>
        <v>0.36700001661267478</v>
      </c>
      <c r="D18">
        <f t="shared" si="2"/>
        <v>3</v>
      </c>
      <c r="E18" s="1">
        <f t="shared" si="3"/>
        <v>5.5860067904432071</v>
      </c>
      <c r="F18" s="1">
        <f t="shared" si="4"/>
        <v>7.1075084880540089</v>
      </c>
      <c r="G18" s="1">
        <f t="shared" si="5"/>
        <v>7.4878839124567094</v>
      </c>
      <c r="H18" s="1">
        <f t="shared" si="6"/>
        <v>9.5799487466715618</v>
      </c>
      <c r="I18" s="1">
        <f t="shared" si="7"/>
        <v>16.064803637242449</v>
      </c>
    </row>
    <row r="19" spans="1:16">
      <c r="A19" s="1">
        <v>0.8</v>
      </c>
      <c r="B19" s="1">
        <f t="shared" si="0"/>
        <v>0.42554092849246783</v>
      </c>
      <c r="D19">
        <f t="shared" si="2"/>
        <v>3.5</v>
      </c>
      <c r="E19" s="1">
        <f t="shared" si="3"/>
        <v>9.5324018186212243</v>
      </c>
      <c r="F19" s="1">
        <f t="shared" si="4"/>
        <v>12.04050227327653</v>
      </c>
      <c r="G19" s="1">
        <f t="shared" si="5"/>
        <v>12.667527386940357</v>
      </c>
      <c r="H19" s="1">
        <f t="shared" si="6"/>
        <v>16.116165512091403</v>
      </c>
      <c r="I19" s="1">
        <f t="shared" si="7"/>
        <v>28.575574745766851</v>
      </c>
    </row>
    <row r="20" spans="1:16">
      <c r="A20" s="1">
        <v>0.85000000000000009</v>
      </c>
      <c r="B20" s="1">
        <f t="shared" si="0"/>
        <v>0.48964685192599111</v>
      </c>
      <c r="D20">
        <f t="shared" si="2"/>
        <v>4</v>
      </c>
      <c r="E20" s="1">
        <f t="shared" si="3"/>
        <v>16.037787372883425</v>
      </c>
      <c r="F20" s="1">
        <f t="shared" si="4"/>
        <v>20.172234216104282</v>
      </c>
      <c r="G20" s="1">
        <f t="shared" si="5"/>
        <v>21.205845926909497</v>
      </c>
      <c r="H20" s="1">
        <f t="shared" si="6"/>
        <v>26.890710336338174</v>
      </c>
      <c r="I20" s="1">
        <f t="shared" si="7"/>
        <v>49.523017744975043</v>
      </c>
    </row>
    <row r="21" spans="1:16">
      <c r="A21" s="1">
        <v>0.9</v>
      </c>
      <c r="B21" s="1">
        <f t="shared" si="0"/>
        <v>0.55960311115694994</v>
      </c>
    </row>
    <row r="22" spans="1:16">
      <c r="A22" s="1">
        <v>0.95000000000000007</v>
      </c>
      <c r="B22" s="1">
        <f t="shared" si="0"/>
        <v>0.63570965931584622</v>
      </c>
    </row>
    <row r="23" spans="1:16">
      <c r="A23" s="1">
        <v>1</v>
      </c>
      <c r="B23" s="1">
        <f t="shared" si="0"/>
        <v>0.71828182845904509</v>
      </c>
      <c r="D23" s="5" t="s">
        <v>0</v>
      </c>
      <c r="E23" s="2">
        <v>0.25</v>
      </c>
    </row>
    <row r="24" spans="1:16">
      <c r="A24" s="1">
        <v>1.05</v>
      </c>
      <c r="B24" s="1">
        <f t="shared" si="0"/>
        <v>0.80765111806316381</v>
      </c>
      <c r="D24" s="3" t="s">
        <v>3</v>
      </c>
      <c r="E24" s="3" t="s">
        <v>7</v>
      </c>
      <c r="F24" s="3" t="s">
        <v>8</v>
      </c>
      <c r="G24" s="3" t="s">
        <v>9</v>
      </c>
      <c r="H24" s="3" t="s">
        <v>10</v>
      </c>
      <c r="I24" s="3" t="s">
        <v>1</v>
      </c>
      <c r="L24" s="1"/>
      <c r="M24" s="1"/>
      <c r="N24" s="1"/>
      <c r="O24" s="1"/>
      <c r="P24" s="1"/>
    </row>
    <row r="25" spans="1:16">
      <c r="A25" s="1">
        <v>1.1000000000000001</v>
      </c>
      <c r="B25" s="1">
        <f t="shared" si="0"/>
        <v>0.90416602394643331</v>
      </c>
      <c r="D25">
        <v>0</v>
      </c>
      <c r="I25" s="1">
        <v>0</v>
      </c>
      <c r="L25" s="1"/>
      <c r="M25" s="1"/>
      <c r="N25" s="1"/>
      <c r="O25" s="1"/>
      <c r="P25" s="1"/>
    </row>
    <row r="26" spans="1:16">
      <c r="A26" s="1">
        <v>1.1499999999999999</v>
      </c>
      <c r="B26" s="1">
        <f t="shared" si="0"/>
        <v>1.0081929096897673</v>
      </c>
      <c r="D26">
        <f t="shared" ref="D26:D41" si="8">D25+dtb</f>
        <v>0.25</v>
      </c>
      <c r="E26" s="1">
        <f t="shared" ref="E26:E41" si="9">dtb*(D25+I25)</f>
        <v>0</v>
      </c>
      <c r="F26" s="1">
        <f t="shared" ref="F26:F41" si="10">dtb*((D25+dtb/2)+(I25+E26/2))</f>
        <v>3.125E-2</v>
      </c>
      <c r="G26" s="1">
        <f t="shared" ref="G26:G41" si="11">dtb*((D25+dtb/2)+(I25+F26/2))</f>
        <v>3.515625E-2</v>
      </c>
      <c r="H26" s="1">
        <f t="shared" ref="H26:H41" si="12">dtb*((D26)+(I25+G26))</f>
        <v>7.12890625E-2</v>
      </c>
      <c r="I26" s="1">
        <f>I25+(E26+2*F26+2*G26+H26)/6</f>
        <v>3.4016927083333336E-2</v>
      </c>
      <c r="L26" s="1"/>
      <c r="M26" s="1"/>
      <c r="N26" s="1"/>
      <c r="O26" s="1"/>
      <c r="P26" s="1"/>
    </row>
    <row r="27" spans="1:16">
      <c r="A27" s="1">
        <v>1.2</v>
      </c>
      <c r="B27" s="1">
        <f t="shared" si="0"/>
        <v>1.1201169227365471</v>
      </c>
      <c r="D27">
        <f t="shared" si="8"/>
        <v>0.5</v>
      </c>
      <c r="E27" s="1">
        <f t="shared" si="9"/>
        <v>7.1004231770833329E-2</v>
      </c>
      <c r="F27" s="1">
        <f t="shared" si="10"/>
        <v>0.1111297607421875</v>
      </c>
      <c r="G27" s="1">
        <f t="shared" si="11"/>
        <v>0.11614545186360678</v>
      </c>
      <c r="H27" s="1">
        <f t="shared" si="12"/>
        <v>0.16254059473673504</v>
      </c>
      <c r="I27" s="1">
        <f t="shared" ref="I27:I41" si="13">I26+(E27+2*F27+2*G27+H27)/6</f>
        <v>0.14869946903652617</v>
      </c>
      <c r="L27" s="1"/>
      <c r="M27" s="1"/>
      <c r="N27" s="1"/>
      <c r="O27" s="1"/>
      <c r="P27" s="1"/>
    </row>
    <row r="28" spans="1:16">
      <c r="A28" s="1">
        <v>1.25</v>
      </c>
      <c r="B28" s="1">
        <f t="shared" si="0"/>
        <v>1.2403429574618414</v>
      </c>
      <c r="D28">
        <f t="shared" si="8"/>
        <v>0.75</v>
      </c>
      <c r="E28" s="1">
        <f t="shared" si="9"/>
        <v>0.16217486725913155</v>
      </c>
      <c r="F28" s="1">
        <f t="shared" si="10"/>
        <v>0.21369672566652298</v>
      </c>
      <c r="G28" s="1">
        <f t="shared" si="11"/>
        <v>0.22013695796744692</v>
      </c>
      <c r="H28" s="1">
        <f t="shared" si="12"/>
        <v>0.27970910675099325</v>
      </c>
      <c r="I28" s="1">
        <f t="shared" si="13"/>
        <v>0.36695802591620363</v>
      </c>
    </row>
    <row r="29" spans="1:16">
      <c r="A29" s="1">
        <v>1.3</v>
      </c>
      <c r="B29" s="1">
        <f t="shared" si="0"/>
        <v>1.3692966676192446</v>
      </c>
      <c r="D29">
        <f t="shared" si="8"/>
        <v>1</v>
      </c>
      <c r="E29" s="1">
        <f t="shared" si="9"/>
        <v>0.27923950647905094</v>
      </c>
      <c r="F29" s="1">
        <f t="shared" si="10"/>
        <v>0.34539444478893228</v>
      </c>
      <c r="G29" s="1">
        <f t="shared" si="11"/>
        <v>0.35366381207766745</v>
      </c>
      <c r="H29" s="1">
        <f t="shared" si="12"/>
        <v>0.43015545949846778</v>
      </c>
      <c r="I29" s="1">
        <f t="shared" si="13"/>
        <v>0.71820993920132326</v>
      </c>
      <c r="L29" s="1"/>
      <c r="M29" s="1"/>
      <c r="N29" s="1"/>
      <c r="O29" s="1"/>
      <c r="P29" s="1"/>
    </row>
    <row r="30" spans="1:16">
      <c r="A30" s="1">
        <v>1.35</v>
      </c>
      <c r="B30" s="1">
        <f t="shared" si="0"/>
        <v>1.5074255306969744</v>
      </c>
      <c r="D30">
        <f t="shared" si="8"/>
        <v>1.25</v>
      </c>
      <c r="E30" s="1">
        <f t="shared" si="9"/>
        <v>0.42955248480033081</v>
      </c>
      <c r="F30" s="1">
        <f t="shared" si="10"/>
        <v>0.51449654540037215</v>
      </c>
      <c r="G30" s="1">
        <f t="shared" si="11"/>
        <v>0.52511455297537735</v>
      </c>
      <c r="H30" s="1">
        <f t="shared" si="12"/>
        <v>0.62333112304417515</v>
      </c>
      <c r="I30" s="1">
        <f t="shared" si="13"/>
        <v>1.2402275733006576</v>
      </c>
      <c r="L30" s="1"/>
      <c r="M30" s="1"/>
      <c r="N30" s="1"/>
      <c r="O30" s="1"/>
      <c r="P30" s="1"/>
    </row>
    <row r="31" spans="1:16">
      <c r="A31" s="1">
        <v>1.4</v>
      </c>
      <c r="B31" s="1">
        <f t="shared" si="0"/>
        <v>1.6551999668446746</v>
      </c>
      <c r="D31">
        <f t="shared" si="8"/>
        <v>1.5</v>
      </c>
      <c r="E31" s="1">
        <f t="shared" si="9"/>
        <v>0.6225568933251644</v>
      </c>
      <c r="F31" s="1">
        <f t="shared" si="10"/>
        <v>0.73162650499080994</v>
      </c>
      <c r="G31" s="1">
        <f t="shared" si="11"/>
        <v>0.74526020644901569</v>
      </c>
      <c r="H31" s="1">
        <f t="shared" si="12"/>
        <v>0.87137194493741832</v>
      </c>
      <c r="I31" s="1">
        <f t="shared" si="13"/>
        <v>1.98151128349103</v>
      </c>
      <c r="L31" s="1"/>
      <c r="M31" s="1"/>
      <c r="N31" s="1"/>
      <c r="O31" s="1"/>
      <c r="P31" s="1"/>
    </row>
    <row r="32" spans="1:16">
      <c r="A32" s="1">
        <v>1.45</v>
      </c>
      <c r="B32" s="1">
        <f t="shared" si="0"/>
        <v>1.8131145151688166</v>
      </c>
      <c r="D32">
        <f t="shared" si="8"/>
        <v>1.75</v>
      </c>
      <c r="E32" s="1">
        <f t="shared" si="9"/>
        <v>0.8703778208727575</v>
      </c>
      <c r="F32" s="1">
        <f t="shared" si="10"/>
        <v>1.0104250484818522</v>
      </c>
      <c r="G32" s="1">
        <f t="shared" si="11"/>
        <v>1.0279309519329889</v>
      </c>
      <c r="H32" s="1">
        <f t="shared" si="12"/>
        <v>1.1898605588560047</v>
      </c>
      <c r="I32" s="1">
        <f t="shared" si="13"/>
        <v>3.0043363469174373</v>
      </c>
      <c r="L32" s="1"/>
      <c r="M32" s="1"/>
      <c r="N32" s="1"/>
      <c r="O32" s="1"/>
      <c r="P32" s="1"/>
    </row>
    <row r="33" spans="1:16">
      <c r="A33" s="1">
        <v>1.5</v>
      </c>
      <c r="B33" s="1">
        <f t="shared" si="0"/>
        <v>1.9816890703380645</v>
      </c>
      <c r="D33">
        <f t="shared" si="8"/>
        <v>2</v>
      </c>
      <c r="E33" s="1">
        <f t="shared" si="9"/>
        <v>1.1885840867293593</v>
      </c>
      <c r="F33" s="1">
        <f t="shared" si="10"/>
        <v>1.3684070975705294</v>
      </c>
      <c r="G33" s="1">
        <f t="shared" si="11"/>
        <v>1.3908849739256754</v>
      </c>
      <c r="H33" s="1">
        <f t="shared" si="12"/>
        <v>1.5988053302107783</v>
      </c>
      <c r="I33" s="1">
        <f t="shared" si="13"/>
        <v>4.3886652735728617</v>
      </c>
      <c r="L33" s="1"/>
      <c r="M33" s="1"/>
      <c r="N33" s="1"/>
      <c r="O33" s="1"/>
      <c r="P33" s="1"/>
    </row>
    <row r="34" spans="1:16">
      <c r="A34" s="1">
        <v>1.55</v>
      </c>
      <c r="B34" s="1">
        <f t="shared" si="0"/>
        <v>2.1614701825907421</v>
      </c>
      <c r="D34">
        <f t="shared" si="8"/>
        <v>2.25</v>
      </c>
      <c r="E34" s="1">
        <f t="shared" si="9"/>
        <v>1.5971663183932154</v>
      </c>
      <c r="F34" s="1">
        <f t="shared" si="10"/>
        <v>1.8280621081923674</v>
      </c>
      <c r="G34" s="1">
        <f t="shared" si="11"/>
        <v>1.8569240819172614</v>
      </c>
      <c r="H34" s="1">
        <f t="shared" si="12"/>
        <v>2.1238973388725308</v>
      </c>
      <c r="I34" s="1">
        <f t="shared" si="13"/>
        <v>6.2371712798203625</v>
      </c>
      <c r="L34" s="1"/>
      <c r="M34" s="1"/>
      <c r="N34" s="1"/>
      <c r="O34" s="1"/>
      <c r="P34" s="1"/>
    </row>
    <row r="35" spans="1:16">
      <c r="A35" s="1">
        <v>1.6</v>
      </c>
      <c r="B35" s="1">
        <f t="shared" si="0"/>
        <v>2.3530324243951148</v>
      </c>
      <c r="D35">
        <f t="shared" si="8"/>
        <v>2.5</v>
      </c>
      <c r="E35" s="1">
        <f t="shared" si="9"/>
        <v>2.1217928199550906</v>
      </c>
      <c r="F35" s="1">
        <f t="shared" si="10"/>
        <v>2.4182669224494768</v>
      </c>
      <c r="G35" s="1">
        <f t="shared" si="11"/>
        <v>2.4553261852612751</v>
      </c>
      <c r="H35" s="1">
        <f t="shared" si="12"/>
        <v>2.7981243662704092</v>
      </c>
      <c r="I35" s="1">
        <f t="shared" si="13"/>
        <v>8.6816885134281954</v>
      </c>
      <c r="L35" s="1"/>
      <c r="M35" s="1"/>
      <c r="N35" s="1"/>
      <c r="O35" s="1"/>
      <c r="P35" s="1"/>
    </row>
    <row r="36" spans="1:16">
      <c r="A36" s="1">
        <v>1.65</v>
      </c>
      <c r="B36" s="1">
        <f t="shared" si="0"/>
        <v>2.5569798271798487</v>
      </c>
      <c r="D36">
        <f t="shared" si="8"/>
        <v>2.75</v>
      </c>
      <c r="E36" s="1">
        <f t="shared" si="9"/>
        <v>2.7954221283570488</v>
      </c>
      <c r="F36" s="1">
        <f t="shared" si="10"/>
        <v>3.1760998944016801</v>
      </c>
      <c r="G36" s="1">
        <f t="shared" si="11"/>
        <v>3.2236846151572589</v>
      </c>
      <c r="H36" s="1">
        <f t="shared" si="12"/>
        <v>3.6638432821463636</v>
      </c>
      <c r="I36" s="1">
        <f t="shared" si="13"/>
        <v>11.891494251698411</v>
      </c>
      <c r="L36" s="1"/>
      <c r="M36" s="1"/>
      <c r="N36" s="1"/>
      <c r="O36" s="1"/>
      <c r="P36" s="1"/>
    </row>
    <row r="37" spans="1:16">
      <c r="A37" s="1">
        <v>1.7000000000000002</v>
      </c>
      <c r="B37" s="1">
        <f t="shared" si="0"/>
        <v>2.7739473917272006</v>
      </c>
      <c r="D37">
        <f t="shared" si="8"/>
        <v>3</v>
      </c>
      <c r="E37" s="1">
        <f t="shared" si="9"/>
        <v>3.6603735629246028</v>
      </c>
      <c r="F37" s="1">
        <f t="shared" si="10"/>
        <v>4.1491702582901784</v>
      </c>
      <c r="G37" s="1">
        <f t="shared" si="11"/>
        <v>4.2102698452108749</v>
      </c>
      <c r="H37" s="1">
        <f t="shared" si="12"/>
        <v>4.7754410242273213</v>
      </c>
      <c r="I37" s="1">
        <f t="shared" si="13"/>
        <v>16.083943384057417</v>
      </c>
    </row>
    <row r="38" spans="1:16">
      <c r="A38" s="1">
        <v>1.75</v>
      </c>
      <c r="B38" s="1">
        <f t="shared" si="0"/>
        <v>3.0046026760057307</v>
      </c>
      <c r="D38">
        <f t="shared" si="8"/>
        <v>3.25</v>
      </c>
      <c r="E38" s="1">
        <f t="shared" si="9"/>
        <v>4.7709858460143542</v>
      </c>
      <c r="F38" s="1">
        <f t="shared" si="10"/>
        <v>5.3986090767661485</v>
      </c>
      <c r="G38" s="1">
        <f t="shared" si="11"/>
        <v>5.4770619806101228</v>
      </c>
      <c r="H38" s="1">
        <f t="shared" si="12"/>
        <v>6.2027513411668851</v>
      </c>
      <c r="I38" s="1">
        <f t="shared" si="13"/>
        <v>21.538123267713047</v>
      </c>
    </row>
    <row r="39" spans="1:16">
      <c r="A39" s="1">
        <v>1.8</v>
      </c>
      <c r="B39" s="1">
        <f t="shared" si="0"/>
        <v>3.2496474644129467</v>
      </c>
      <c r="D39">
        <f t="shared" si="8"/>
        <v>3.5</v>
      </c>
      <c r="E39" s="1">
        <f t="shared" si="9"/>
        <v>6.1970308169282617</v>
      </c>
      <c r="F39" s="1">
        <f t="shared" si="10"/>
        <v>7.0029096690442945</v>
      </c>
      <c r="G39" s="1">
        <f t="shared" si="11"/>
        <v>7.1036445255587983</v>
      </c>
      <c r="H39" s="1">
        <f t="shared" si="12"/>
        <v>8.0354419483179615</v>
      </c>
      <c r="I39" s="1">
        <f t="shared" si="13"/>
        <v>28.612386793455116</v>
      </c>
    </row>
    <row r="40" spans="1:16">
      <c r="A40" s="1">
        <v>1.85</v>
      </c>
      <c r="B40" s="1">
        <f t="shared" si="0"/>
        <v>3.5098195226018323</v>
      </c>
      <c r="D40">
        <f t="shared" si="8"/>
        <v>3.75</v>
      </c>
      <c r="E40" s="1">
        <f t="shared" si="9"/>
        <v>8.0280966983637789</v>
      </c>
      <c r="F40" s="1">
        <f t="shared" si="10"/>
        <v>9.0628587856592517</v>
      </c>
      <c r="G40" s="1">
        <f t="shared" si="11"/>
        <v>9.1922040465711845</v>
      </c>
      <c r="H40" s="1">
        <f t="shared" si="12"/>
        <v>10.388647710006575</v>
      </c>
      <c r="I40" s="1">
        <f t="shared" si="13"/>
        <v>37.766865138926988</v>
      </c>
    </row>
    <row r="41" spans="1:16">
      <c r="A41" s="1">
        <v>1.9</v>
      </c>
      <c r="B41" s="1">
        <f t="shared" si="0"/>
        <v>3.7858944422792682</v>
      </c>
      <c r="D41">
        <f t="shared" si="8"/>
        <v>4</v>
      </c>
      <c r="E41" s="1">
        <f t="shared" si="9"/>
        <v>10.379216284731747</v>
      </c>
      <c r="F41" s="1">
        <f t="shared" si="10"/>
        <v>11.707868320323215</v>
      </c>
      <c r="G41" s="1">
        <f t="shared" si="11"/>
        <v>11.873949824772149</v>
      </c>
      <c r="H41" s="1">
        <f t="shared" si="12"/>
        <v>13.410203740924784</v>
      </c>
      <c r="I41" s="1">
        <f t="shared" si="13"/>
        <v>49.59237452490153</v>
      </c>
    </row>
    <row r="42" spans="1:16">
      <c r="A42" s="1">
        <v>1.9500000000000002</v>
      </c>
      <c r="B42" s="1">
        <f t="shared" si="0"/>
        <v>4.0786875805892944</v>
      </c>
    </row>
    <row r="43" spans="1:16">
      <c r="A43" s="1">
        <v>2</v>
      </c>
      <c r="B43" s="1">
        <f t="shared" si="0"/>
        <v>4.3890560989306504</v>
      </c>
    </row>
    <row r="44" spans="1:16">
      <c r="A44" s="1">
        <v>2.0499999999999998</v>
      </c>
      <c r="B44" s="1">
        <f t="shared" si="0"/>
        <v>4.7179011063067708</v>
      </c>
      <c r="D44" s="5" t="s">
        <v>0</v>
      </c>
      <c r="E44" s="4">
        <v>0.125</v>
      </c>
    </row>
    <row r="45" spans="1:16">
      <c r="A45" s="1">
        <v>2.1</v>
      </c>
      <c r="B45" s="1">
        <f t="shared" si="0"/>
        <v>5.066169912567652</v>
      </c>
      <c r="D45" s="3" t="s">
        <v>3</v>
      </c>
      <c r="E45" s="3" t="s">
        <v>7</v>
      </c>
      <c r="F45" s="3" t="s">
        <v>8</v>
      </c>
      <c r="G45" s="3" t="s">
        <v>9</v>
      </c>
      <c r="H45" s="3" t="s">
        <v>10</v>
      </c>
      <c r="I45" s="3" t="s">
        <v>1</v>
      </c>
    </row>
    <row r="46" spans="1:16">
      <c r="A46" s="1">
        <v>2.1500000000000004</v>
      </c>
      <c r="B46" s="1">
        <f t="shared" si="0"/>
        <v>5.4348583971778961</v>
      </c>
      <c r="D46">
        <v>0</v>
      </c>
      <c r="I46" s="1">
        <v>0</v>
      </c>
    </row>
    <row r="47" spans="1:16">
      <c r="A47" s="1">
        <v>2.2000000000000002</v>
      </c>
      <c r="B47" s="1">
        <f t="shared" si="0"/>
        <v>5.8250134994341218</v>
      </c>
      <c r="D47">
        <f t="shared" ref="D47:D78" si="14">D46+dtc</f>
        <v>0.125</v>
      </c>
      <c r="E47" s="1">
        <f t="shared" ref="E47:E78" si="15">dtc*(D46+I46)</f>
        <v>0</v>
      </c>
      <c r="F47" s="1">
        <f t="shared" ref="F47:F78" si="16">dtc*((D46+dtc/2)+(I46+E47/2))</f>
        <v>7.8125E-3</v>
      </c>
      <c r="G47" s="1">
        <f t="shared" ref="G47:G78" si="17">dtc*((D46+dtc/2)+(I46+F47/2))</f>
        <v>8.30078125E-3</v>
      </c>
      <c r="H47" s="1">
        <f t="shared" ref="H47:H78" si="18">dtc*((D47)+(I46+G47))</f>
        <v>1.666259765625E-2</v>
      </c>
      <c r="I47" s="1">
        <f t="shared" ref="I47" si="19">I46+(E47+2*F47+2*G47+H47)/6</f>
        <v>8.148193359375E-3</v>
      </c>
    </row>
    <row r="48" spans="1:16">
      <c r="A48" s="1">
        <v>2.25</v>
      </c>
      <c r="B48" s="1">
        <f t="shared" si="0"/>
        <v>6.2377358363585262</v>
      </c>
      <c r="D48">
        <f t="shared" si="14"/>
        <v>0.25</v>
      </c>
      <c r="E48" s="1">
        <f t="shared" si="15"/>
        <v>1.6643524169921875E-2</v>
      </c>
      <c r="F48" s="1">
        <f t="shared" si="16"/>
        <v>2.5496244430541992E-2</v>
      </c>
      <c r="G48" s="1">
        <f t="shared" si="17"/>
        <v>2.604953944683075E-2</v>
      </c>
      <c r="H48" s="1">
        <f t="shared" si="18"/>
        <v>3.5524716600775719E-2</v>
      </c>
      <c r="I48" s="1">
        <f t="shared" ref="I48:I78" si="20">I47+(E48+2*F48+2*G48+H48)/6</f>
        <v>3.4024828113615513E-2</v>
      </c>
    </row>
    <row r="49" spans="1:9">
      <c r="A49" s="1">
        <v>2.2999999999999998</v>
      </c>
      <c r="B49" s="1">
        <f t="shared" si="0"/>
        <v>6.6741824548147184</v>
      </c>
      <c r="D49">
        <f t="shared" si="14"/>
        <v>0.375</v>
      </c>
      <c r="E49" s="1">
        <f t="shared" si="15"/>
        <v>3.5503103514201939E-2</v>
      </c>
      <c r="F49" s="1">
        <f t="shared" si="16"/>
        <v>4.553454748383956E-2</v>
      </c>
      <c r="G49" s="1">
        <f t="shared" si="17"/>
        <v>4.6161512731941912E-2</v>
      </c>
      <c r="H49" s="1">
        <f t="shared" si="18"/>
        <v>5.6898292605694678E-2</v>
      </c>
      <c r="I49" s="1">
        <f t="shared" si="20"/>
        <v>7.999041420552544E-2</v>
      </c>
    </row>
    <row r="50" spans="1:9">
      <c r="A50" s="1">
        <v>2.35</v>
      </c>
      <c r="B50" s="1">
        <f t="shared" si="0"/>
        <v>7.135569724727576</v>
      </c>
      <c r="D50">
        <f t="shared" si="14"/>
        <v>0.5</v>
      </c>
      <c r="E50" s="1">
        <f t="shared" si="15"/>
        <v>5.687380177569068E-2</v>
      </c>
      <c r="F50" s="1">
        <f t="shared" si="16"/>
        <v>6.8240914386671347E-2</v>
      </c>
      <c r="G50" s="1">
        <f t="shared" si="17"/>
        <v>6.8951358924857639E-2</v>
      </c>
      <c r="H50" s="1">
        <f t="shared" si="18"/>
        <v>8.111772164129788E-2</v>
      </c>
      <c r="I50" s="1">
        <f t="shared" si="20"/>
        <v>0.14871975921219988</v>
      </c>
    </row>
    <row r="51" spans="1:9">
      <c r="A51" s="1">
        <v>2.4000000000000004</v>
      </c>
      <c r="B51" s="1">
        <f t="shared" si="0"/>
        <v>7.6231763806416044</v>
      </c>
      <c r="D51">
        <f t="shared" si="14"/>
        <v>0.625</v>
      </c>
      <c r="E51" s="1">
        <f t="shared" si="15"/>
        <v>8.1089969901524978E-2</v>
      </c>
      <c r="F51" s="1">
        <f t="shared" si="16"/>
        <v>9.3970593020370294E-2</v>
      </c>
      <c r="G51" s="1">
        <f t="shared" si="17"/>
        <v>9.4775631965298132E-2</v>
      </c>
      <c r="H51" s="1">
        <f t="shared" si="18"/>
        <v>0.10856192389718725</v>
      </c>
      <c r="I51" s="1">
        <f t="shared" si="20"/>
        <v>0.24324381650720805</v>
      </c>
    </row>
    <row r="52" spans="1:9">
      <c r="A52" s="1">
        <v>2.4500000000000002</v>
      </c>
      <c r="B52" s="1">
        <f t="shared" si="0"/>
        <v>8.1383467192233923</v>
      </c>
      <c r="D52">
        <f t="shared" si="14"/>
        <v>0.75</v>
      </c>
      <c r="E52" s="1">
        <f t="shared" si="15"/>
        <v>0.10853047706340101</v>
      </c>
      <c r="F52" s="1">
        <f t="shared" si="16"/>
        <v>0.12312613187986357</v>
      </c>
      <c r="G52" s="1">
        <f t="shared" si="17"/>
        <v>0.12403836030589248</v>
      </c>
      <c r="H52" s="1">
        <f t="shared" si="18"/>
        <v>0.13966027210163756</v>
      </c>
      <c r="I52" s="1">
        <f t="shared" si="20"/>
        <v>0.3669971054299665</v>
      </c>
    </row>
    <row r="53" spans="1:9">
      <c r="A53" s="1">
        <v>2.5</v>
      </c>
      <c r="B53" s="1">
        <f t="shared" si="0"/>
        <v>8.6824939607034732</v>
      </c>
      <c r="D53">
        <f t="shared" si="14"/>
        <v>0.875</v>
      </c>
      <c r="E53" s="1">
        <f t="shared" si="15"/>
        <v>0.13962463817874582</v>
      </c>
      <c r="F53" s="1">
        <f t="shared" si="16"/>
        <v>0.15616367806491743</v>
      </c>
      <c r="G53" s="1">
        <f t="shared" si="17"/>
        <v>0.15719736805780316</v>
      </c>
      <c r="H53" s="1">
        <f t="shared" si="18"/>
        <v>0.17489930918597121</v>
      </c>
      <c r="I53" s="1">
        <f t="shared" si="20"/>
        <v>0.52387144536499286</v>
      </c>
    </row>
    <row r="54" spans="1:9">
      <c r="A54" s="1">
        <v>2.5499999999999998</v>
      </c>
      <c r="B54" s="1">
        <f t="shared" si="0"/>
        <v>9.2571037826630302</v>
      </c>
      <c r="D54">
        <f t="shared" si="14"/>
        <v>1</v>
      </c>
      <c r="E54" s="1">
        <f t="shared" si="15"/>
        <v>0.17485893067062411</v>
      </c>
      <c r="F54" s="1">
        <f t="shared" si="16"/>
        <v>0.19360011383753811</v>
      </c>
      <c r="G54" s="1">
        <f t="shared" si="17"/>
        <v>0.19477143778547024</v>
      </c>
      <c r="H54" s="1">
        <f t="shared" si="18"/>
        <v>0.21483036039380787</v>
      </c>
      <c r="I54" s="1">
        <f t="shared" si="20"/>
        <v>0.71827684441673434</v>
      </c>
    </row>
    <row r="55" spans="1:9">
      <c r="A55" s="1">
        <v>2.6</v>
      </c>
      <c r="B55" s="1">
        <f t="shared" si="0"/>
        <v>9.8637380350016919</v>
      </c>
      <c r="D55">
        <f t="shared" si="14"/>
        <v>1.125</v>
      </c>
      <c r="E55" s="1">
        <f t="shared" si="15"/>
        <v>0.21478460555209178</v>
      </c>
      <c r="F55" s="1">
        <f t="shared" si="16"/>
        <v>0.23602114339909752</v>
      </c>
      <c r="G55" s="1">
        <f t="shared" si="17"/>
        <v>0.2373484270145354</v>
      </c>
      <c r="H55" s="1">
        <f t="shared" si="18"/>
        <v>0.26007815892890873</v>
      </c>
      <c r="I55" s="1">
        <f t="shared" si="20"/>
        <v>0.95521049530144542</v>
      </c>
    </row>
    <row r="56" spans="1:9">
      <c r="A56" s="1">
        <v>2.6500000000000004</v>
      </c>
      <c r="B56" s="1">
        <f t="shared" si="0"/>
        <v>10.504038645375807</v>
      </c>
      <c r="D56">
        <f t="shared" si="14"/>
        <v>1.25</v>
      </c>
      <c r="E56" s="1">
        <f t="shared" si="15"/>
        <v>0.26002631191268066</v>
      </c>
      <c r="F56" s="1">
        <f t="shared" si="16"/>
        <v>0.28409045640722319</v>
      </c>
      <c r="G56" s="1">
        <f t="shared" si="17"/>
        <v>0.28559446543813216</v>
      </c>
      <c r="H56" s="1">
        <f t="shared" si="18"/>
        <v>0.31135062009244718</v>
      </c>
      <c r="I56" s="1">
        <f t="shared" si="20"/>
        <v>1.2403349579174185</v>
      </c>
    </row>
    <row r="57" spans="1:9">
      <c r="A57" s="1">
        <v>2.7</v>
      </c>
      <c r="B57" s="1">
        <f t="shared" si="0"/>
        <v>11.179731724872838</v>
      </c>
      <c r="D57">
        <f t="shared" si="14"/>
        <v>1.375</v>
      </c>
      <c r="E57" s="1">
        <f t="shared" si="15"/>
        <v>0.31129186973967732</v>
      </c>
      <c r="F57" s="1">
        <f t="shared" si="16"/>
        <v>0.33856011159840715</v>
      </c>
      <c r="G57" s="1">
        <f t="shared" si="17"/>
        <v>0.34026437671457777</v>
      </c>
      <c r="H57" s="1">
        <f t="shared" si="18"/>
        <v>0.36944991682899953</v>
      </c>
      <c r="I57" s="1">
        <f t="shared" si="20"/>
        <v>1.580066751783193</v>
      </c>
    </row>
    <row r="58" spans="1:9">
      <c r="A58" s="1">
        <v>2.75</v>
      </c>
      <c r="B58" s="1">
        <f t="shared" si="0"/>
        <v>11.892631884188171</v>
      </c>
      <c r="D58">
        <f t="shared" si="14"/>
        <v>1.5</v>
      </c>
      <c r="E58" s="1">
        <f t="shared" si="15"/>
        <v>0.36938334397289913</v>
      </c>
      <c r="F58" s="1">
        <f t="shared" si="16"/>
        <v>0.40028230297120532</v>
      </c>
      <c r="G58" s="1">
        <f t="shared" si="17"/>
        <v>0.40221348790859945</v>
      </c>
      <c r="H58" s="1">
        <f t="shared" si="18"/>
        <v>0.43528502996147406</v>
      </c>
      <c r="I58" s="1">
        <f t="shared" si="20"/>
        <v>1.9816767443988568</v>
      </c>
    </row>
    <row r="59" spans="1:9">
      <c r="A59" s="1">
        <v>2.8</v>
      </c>
      <c r="B59" s="1">
        <f t="shared" si="0"/>
        <v>12.644646771097047</v>
      </c>
      <c r="D59">
        <f t="shared" si="14"/>
        <v>1.625</v>
      </c>
      <c r="E59" s="1">
        <f t="shared" si="15"/>
        <v>0.43520959304985707</v>
      </c>
      <c r="F59" s="1">
        <f t="shared" si="16"/>
        <v>0.47022269261547317</v>
      </c>
      <c r="G59" s="1">
        <f t="shared" si="17"/>
        <v>0.47241101133832419</v>
      </c>
      <c r="H59" s="1">
        <f t="shared" si="18"/>
        <v>0.50988596946714759</v>
      </c>
      <c r="I59" s="1">
        <f t="shared" si="20"/>
        <v>2.4534039061362902</v>
      </c>
    </row>
    <row r="60" spans="1:9">
      <c r="A60" s="1">
        <v>2.85</v>
      </c>
      <c r="B60" s="1">
        <f t="shared" si="0"/>
        <v>13.43778184056764</v>
      </c>
      <c r="D60">
        <f t="shared" si="14"/>
        <v>1.75</v>
      </c>
      <c r="E60" s="1">
        <f t="shared" si="15"/>
        <v>0.50980048826703628</v>
      </c>
      <c r="F60" s="1">
        <f t="shared" si="16"/>
        <v>0.54947551878372602</v>
      </c>
      <c r="G60" s="1">
        <f t="shared" si="17"/>
        <v>0.55195520819101918</v>
      </c>
      <c r="H60" s="1">
        <f t="shared" si="18"/>
        <v>0.59441988929091361</v>
      </c>
      <c r="I60" s="1">
        <f t="shared" si="20"/>
        <v>3.0045842113875301</v>
      </c>
    </row>
    <row r="61" spans="1:9">
      <c r="A61" s="1">
        <v>2.9000000000000004</v>
      </c>
      <c r="B61" s="1">
        <f t="shared" si="0"/>
        <v>14.274145369443067</v>
      </c>
      <c r="D61">
        <f t="shared" si="14"/>
        <v>1.875</v>
      </c>
      <c r="E61" s="1">
        <f t="shared" si="15"/>
        <v>0.59432302642344126</v>
      </c>
      <c r="F61" s="1">
        <f t="shared" si="16"/>
        <v>0.63928071557490629</v>
      </c>
      <c r="G61" s="1">
        <f t="shared" si="17"/>
        <v>0.64209057114687296</v>
      </c>
      <c r="H61" s="1">
        <f t="shared" si="18"/>
        <v>0.69020934781680032</v>
      </c>
      <c r="I61" s="1">
        <f t="shared" si="20"/>
        <v>3.6457967026681635</v>
      </c>
    </row>
    <row r="62" spans="1:9">
      <c r="A62" s="1">
        <v>2.95</v>
      </c>
      <c r="B62" s="1">
        <f t="shared" si="0"/>
        <v>15.155953728231651</v>
      </c>
      <c r="D62">
        <f t="shared" si="14"/>
        <v>2</v>
      </c>
      <c r="E62" s="1">
        <f t="shared" si="15"/>
        <v>0.69009958783352043</v>
      </c>
      <c r="F62" s="1">
        <f t="shared" si="16"/>
        <v>0.74104331207311547</v>
      </c>
      <c r="G62" s="1">
        <f t="shared" si="17"/>
        <v>0.74422729483809014</v>
      </c>
      <c r="H62" s="1">
        <f t="shared" si="18"/>
        <v>0.79875299968828173</v>
      </c>
      <c r="I62" s="1">
        <f t="shared" si="20"/>
        <v>4.3890290028921992</v>
      </c>
    </row>
    <row r="63" spans="1:9">
      <c r="A63" s="1">
        <v>3</v>
      </c>
      <c r="B63" s="1">
        <f t="shared" si="0"/>
        <v>16.085536923187668</v>
      </c>
      <c r="D63">
        <f t="shared" si="14"/>
        <v>2.125</v>
      </c>
      <c r="E63" s="1">
        <f t="shared" si="15"/>
        <v>0.7986286253615249</v>
      </c>
      <c r="F63" s="1">
        <f t="shared" si="16"/>
        <v>0.85635541444662022</v>
      </c>
      <c r="G63" s="1">
        <f t="shared" si="17"/>
        <v>0.85996333876443865</v>
      </c>
      <c r="H63" s="1">
        <f t="shared" si="18"/>
        <v>0.92174904270707969</v>
      </c>
      <c r="I63" s="1">
        <f t="shared" si="20"/>
        <v>5.2478648653073199</v>
      </c>
    </row>
    <row r="64" spans="1:9">
      <c r="A64" s="1">
        <v>3.0500000000000003</v>
      </c>
      <c r="B64" s="1">
        <f t="shared" si="0"/>
        <v>17.065344422540615</v>
      </c>
      <c r="D64">
        <f t="shared" si="14"/>
        <v>2.25</v>
      </c>
      <c r="E64" s="1">
        <f t="shared" si="15"/>
        <v>0.92160810816341499</v>
      </c>
      <c r="F64" s="1">
        <f t="shared" si="16"/>
        <v>0.98702111492362843</v>
      </c>
      <c r="G64" s="1">
        <f t="shared" si="17"/>
        <v>0.99110942784614176</v>
      </c>
      <c r="H64" s="1">
        <f t="shared" si="18"/>
        <v>1.0611217866441827</v>
      </c>
      <c r="I64" s="1">
        <f t="shared" si="20"/>
        <v>6.2376966953651767</v>
      </c>
    </row>
    <row r="65" spans="1:9">
      <c r="A65" s="1">
        <v>3.1</v>
      </c>
      <c r="B65" s="1">
        <f t="shared" si="0"/>
        <v>18.097951281441635</v>
      </c>
      <c r="D65">
        <f t="shared" si="14"/>
        <v>2.375</v>
      </c>
      <c r="E65" s="1">
        <f t="shared" si="15"/>
        <v>1.0609620869206471</v>
      </c>
      <c r="F65" s="1">
        <f t="shared" si="16"/>
        <v>1.1350847173531875</v>
      </c>
      <c r="G65" s="1">
        <f t="shared" si="17"/>
        <v>1.1397173817552213</v>
      </c>
      <c r="H65" s="1">
        <f t="shared" si="18"/>
        <v>1.2190517596400499</v>
      </c>
      <c r="I65" s="1">
        <f t="shared" si="20"/>
        <v>7.3759663694947619</v>
      </c>
    </row>
    <row r="66" spans="1:9">
      <c r="A66" s="1">
        <v>3.15</v>
      </c>
      <c r="B66" s="1">
        <f t="shared" si="0"/>
        <v>19.186064580942713</v>
      </c>
      <c r="D66">
        <f t="shared" si="14"/>
        <v>2.5</v>
      </c>
      <c r="E66" s="1">
        <f t="shared" si="15"/>
        <v>1.2188707961868452</v>
      </c>
      <c r="F66" s="1">
        <f t="shared" si="16"/>
        <v>1.3028627209485231</v>
      </c>
      <c r="G66" s="1">
        <f t="shared" si="17"/>
        <v>1.3081122162461278</v>
      </c>
      <c r="H66" s="1">
        <f t="shared" si="18"/>
        <v>1.3980098232176112</v>
      </c>
      <c r="I66" s="1">
        <f t="shared" si="20"/>
        <v>8.6824381184603876</v>
      </c>
    </row>
    <row r="67" spans="1:9">
      <c r="A67" s="1">
        <v>3.2</v>
      </c>
      <c r="B67" s="1">
        <f t="shared" si="0"/>
        <v>20.332530197109353</v>
      </c>
      <c r="D67">
        <f t="shared" si="14"/>
        <v>2.625</v>
      </c>
      <c r="E67" s="1">
        <f t="shared" si="15"/>
        <v>1.3978047648075484</v>
      </c>
      <c r="F67" s="1">
        <f t="shared" si="16"/>
        <v>1.4929800626080203</v>
      </c>
      <c r="G67" s="1">
        <f t="shared" si="17"/>
        <v>1.4989285187205497</v>
      </c>
      <c r="H67" s="1">
        <f t="shared" si="18"/>
        <v>1.6007958296476172</v>
      </c>
      <c r="I67" s="1">
        <f t="shared" si="20"/>
        <v>10.179507744645772</v>
      </c>
    </row>
    <row r="68" spans="1:9">
      <c r="A68" s="1">
        <v>3.25</v>
      </c>
      <c r="B68" s="1">
        <f t="shared" ref="B68:B83" si="21">EXP(A68)-A68-1</f>
        <v>21.540339917193062</v>
      </c>
      <c r="D68">
        <f t="shared" si="14"/>
        <v>2.75</v>
      </c>
      <c r="E68" s="1">
        <f t="shared" si="15"/>
        <v>1.6005634680807215</v>
      </c>
      <c r="F68" s="1">
        <f t="shared" si="16"/>
        <v>1.7084111848357666</v>
      </c>
      <c r="G68" s="1">
        <f t="shared" si="17"/>
        <v>1.715151667132957</v>
      </c>
      <c r="H68" s="1">
        <f t="shared" si="18"/>
        <v>1.8305824264723412</v>
      </c>
      <c r="I68" s="1">
        <f t="shared" si="20"/>
        <v>11.892553011060857</v>
      </c>
    </row>
    <row r="69" spans="1:9">
      <c r="A69" s="1">
        <v>3.3000000000000003</v>
      </c>
      <c r="B69" s="1">
        <f t="shared" si="21"/>
        <v>22.812638920657893</v>
      </c>
      <c r="D69">
        <f t="shared" si="14"/>
        <v>2.875</v>
      </c>
      <c r="E69" s="1">
        <f t="shared" si="15"/>
        <v>1.8303191263826071</v>
      </c>
      <c r="F69" s="1">
        <f t="shared" si="16"/>
        <v>1.9525265717815201</v>
      </c>
      <c r="G69" s="1">
        <f t="shared" si="17"/>
        <v>1.960164537118952</v>
      </c>
      <c r="H69" s="1">
        <f t="shared" si="18"/>
        <v>2.0909646935224764</v>
      </c>
      <c r="I69" s="1">
        <f t="shared" si="20"/>
        <v>13.850330684011862</v>
      </c>
    </row>
    <row r="70" spans="1:9">
      <c r="A70" s="1">
        <v>3.35</v>
      </c>
      <c r="B70" s="1">
        <f t="shared" si="21"/>
        <v>24.152733643767281</v>
      </c>
      <c r="D70">
        <f t="shared" si="14"/>
        <v>3</v>
      </c>
      <c r="E70" s="1">
        <f t="shared" si="15"/>
        <v>2.0906663355014827</v>
      </c>
      <c r="F70" s="1">
        <f t="shared" si="16"/>
        <v>2.2291454814703253</v>
      </c>
      <c r="G70" s="1">
        <f t="shared" si="17"/>
        <v>2.2378004280933781</v>
      </c>
      <c r="H70" s="1">
        <f t="shared" si="18"/>
        <v>2.3860163890131552</v>
      </c>
      <c r="I70" s="1">
        <f t="shared" si="20"/>
        <v>16.085426441285534</v>
      </c>
    </row>
    <row r="71" spans="1:9">
      <c r="A71" s="1">
        <v>3.4000000000000004</v>
      </c>
      <c r="B71" s="1">
        <f t="shared" si="21"/>
        <v>25.564100047397027</v>
      </c>
      <c r="D71">
        <f t="shared" si="14"/>
        <v>3.125</v>
      </c>
      <c r="E71" s="1">
        <f t="shared" si="15"/>
        <v>2.3856783051606918</v>
      </c>
      <c r="F71" s="1">
        <f t="shared" si="16"/>
        <v>2.5425956992332353</v>
      </c>
      <c r="G71" s="1">
        <f t="shared" si="17"/>
        <v>2.5524030363627688</v>
      </c>
      <c r="H71" s="1">
        <f t="shared" si="18"/>
        <v>2.7203536847060379</v>
      </c>
      <c r="I71" s="1">
        <f t="shared" si="20"/>
        <v>18.634764684795325</v>
      </c>
    </row>
    <row r="72" spans="1:9">
      <c r="A72" s="1">
        <v>3.45</v>
      </c>
      <c r="B72" s="1">
        <f t="shared" si="21"/>
        <v>27.050392308747938</v>
      </c>
      <c r="D72">
        <f t="shared" si="14"/>
        <v>3.25</v>
      </c>
      <c r="E72" s="1">
        <f t="shared" si="15"/>
        <v>2.7199705855994156</v>
      </c>
      <c r="F72" s="1">
        <f t="shared" si="16"/>
        <v>2.8977812471993789</v>
      </c>
      <c r="G72" s="1">
        <f t="shared" si="17"/>
        <v>2.9088944135493766</v>
      </c>
      <c r="H72" s="1">
        <f t="shared" si="18"/>
        <v>3.0992073872930876</v>
      </c>
      <c r="I72" s="1">
        <f t="shared" si="20"/>
        <v>21.540186233860329</v>
      </c>
    </row>
    <row r="73" spans="1:9">
      <c r="A73" s="1">
        <v>3.5</v>
      </c>
      <c r="B73" s="1">
        <f t="shared" si="21"/>
        <v>28.615451958692312</v>
      </c>
      <c r="D73">
        <f t="shared" si="14"/>
        <v>3.375</v>
      </c>
      <c r="E73" s="1">
        <f t="shared" si="15"/>
        <v>3.0987732792325411</v>
      </c>
      <c r="F73" s="1">
        <f t="shared" si="16"/>
        <v>3.3002591091845748</v>
      </c>
      <c r="G73" s="1">
        <f t="shared" si="17"/>
        <v>3.3128519735565769</v>
      </c>
      <c r="H73" s="1">
        <f t="shared" si="18"/>
        <v>3.5285047759271131</v>
      </c>
      <c r="I73" s="1">
        <f t="shared" si="20"/>
        <v>24.849102937300657</v>
      </c>
    </row>
    <row r="74" spans="1:9">
      <c r="A74" s="1">
        <v>3.5500000000000003</v>
      </c>
      <c r="B74" s="1">
        <f t="shared" si="21"/>
        <v>30.263317487602027</v>
      </c>
      <c r="D74">
        <f t="shared" si="14"/>
        <v>3.5</v>
      </c>
      <c r="E74" s="1">
        <f t="shared" si="15"/>
        <v>3.5280128671625821</v>
      </c>
      <c r="F74" s="1">
        <f t="shared" si="16"/>
        <v>3.7563261713602434</v>
      </c>
      <c r="G74" s="1">
        <f t="shared" si="17"/>
        <v>3.7705957528725973</v>
      </c>
      <c r="H74" s="1">
        <f t="shared" si="18"/>
        <v>4.0149623362716564</v>
      </c>
      <c r="I74" s="1">
        <f t="shared" si="20"/>
        <v>28.615239445950643</v>
      </c>
    </row>
    <row r="75" spans="1:9">
      <c r="A75" s="1">
        <v>3.6</v>
      </c>
      <c r="B75" s="1">
        <f t="shared" si="21"/>
        <v>31.998234443677987</v>
      </c>
      <c r="D75">
        <f t="shared" si="14"/>
        <v>3.625</v>
      </c>
      <c r="E75" s="1">
        <f t="shared" si="15"/>
        <v>4.0144049307438303</v>
      </c>
      <c r="F75" s="1">
        <f t="shared" si="16"/>
        <v>4.2731177389153192</v>
      </c>
      <c r="G75" s="1">
        <f t="shared" si="17"/>
        <v>4.2892872894260377</v>
      </c>
      <c r="H75" s="1">
        <f t="shared" si="18"/>
        <v>4.5661908419220847</v>
      </c>
      <c r="I75" s="1">
        <f t="shared" si="20"/>
        <v>32.899473750842077</v>
      </c>
    </row>
    <row r="76" spans="1:9">
      <c r="A76" s="1">
        <v>3.6500000000000004</v>
      </c>
      <c r="B76" s="1">
        <f t="shared" si="21"/>
        <v>33.824666049032139</v>
      </c>
      <c r="D76">
        <f t="shared" si="14"/>
        <v>3.75</v>
      </c>
      <c r="E76" s="1">
        <f t="shared" si="15"/>
        <v>4.5655592188552596</v>
      </c>
      <c r="F76" s="1">
        <f t="shared" si="16"/>
        <v>4.8587191700337131</v>
      </c>
      <c r="G76" s="1">
        <f t="shared" si="17"/>
        <v>4.8770416669823664</v>
      </c>
      <c r="H76" s="1">
        <f t="shared" si="18"/>
        <v>5.1908144272280552</v>
      </c>
      <c r="I76" s="1">
        <f t="shared" si="20"/>
        <v>37.77078963752799</v>
      </c>
    </row>
    <row r="77" spans="1:9">
      <c r="A77" s="1">
        <v>3.7</v>
      </c>
      <c r="B77" s="1">
        <f t="shared" si="21"/>
        <v>35.747304360067396</v>
      </c>
      <c r="D77">
        <f t="shared" si="14"/>
        <v>3.875</v>
      </c>
      <c r="E77" s="1">
        <f t="shared" si="15"/>
        <v>5.1900987046909988</v>
      </c>
      <c r="F77" s="1">
        <f t="shared" si="16"/>
        <v>5.522292373734186</v>
      </c>
      <c r="G77" s="1">
        <f t="shared" si="17"/>
        <v>5.5430544780493856</v>
      </c>
      <c r="H77" s="1">
        <f t="shared" si="18"/>
        <v>5.8986055144471718</v>
      </c>
      <c r="I77" s="1">
        <f t="shared" si="20"/>
        <v>43.307355957978878</v>
      </c>
    </row>
    <row r="78" spans="1:9">
      <c r="A78" s="1">
        <v>3.75</v>
      </c>
      <c r="B78" s="1">
        <f t="shared" si="21"/>
        <v>37.771082000062783</v>
      </c>
      <c r="D78">
        <f t="shared" si="14"/>
        <v>4</v>
      </c>
      <c r="E78" s="1">
        <f t="shared" si="15"/>
        <v>5.8977944947473597</v>
      </c>
      <c r="F78" s="1">
        <f t="shared" si="16"/>
        <v>6.2742191506690697</v>
      </c>
      <c r="G78" s="1">
        <f t="shared" si="17"/>
        <v>6.2977456916641765</v>
      </c>
      <c r="H78" s="1">
        <f t="shared" si="18"/>
        <v>6.7006377062053817</v>
      </c>
      <c r="I78" s="1">
        <f t="shared" si="20"/>
        <v>49.597749605582081</v>
      </c>
    </row>
    <row r="79" spans="1:9">
      <c r="A79" s="1">
        <v>3.8000000000000003</v>
      </c>
      <c r="B79" s="1">
        <f t="shared" si="21"/>
        <v>39.901184493300839</v>
      </c>
    </row>
    <row r="80" spans="1:9">
      <c r="A80" s="1">
        <v>3.85</v>
      </c>
      <c r="B80" s="1">
        <f t="shared" si="21"/>
        <v>42.143063231579283</v>
      </c>
    </row>
    <row r="81" spans="1:2">
      <c r="A81" s="1">
        <v>3.9000000000000004</v>
      </c>
      <c r="B81" s="1">
        <f t="shared" si="21"/>
        <v>44.502449105530189</v>
      </c>
    </row>
    <row r="82" spans="1:2">
      <c r="A82" s="1">
        <v>3.95</v>
      </c>
      <c r="B82" s="1">
        <f t="shared" si="21"/>
        <v>46.985366834831439</v>
      </c>
    </row>
    <row r="83" spans="1:2">
      <c r="A83" s="1">
        <v>4</v>
      </c>
      <c r="B83" s="1">
        <f t="shared" si="21"/>
        <v>49.598150033144236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dydt</vt:lpstr>
      <vt:lpstr>Forward Euler</vt:lpstr>
      <vt:lpstr>Modified Euler</vt:lpstr>
      <vt:lpstr>RK4</vt:lpstr>
      <vt:lpstr>'Modified Euler'!dt</vt:lpstr>
      <vt:lpstr>'RK4'!dt</vt:lpstr>
      <vt:lpstr>dt</vt:lpstr>
      <vt:lpstr>'Modified Euler'!dta</vt:lpstr>
      <vt:lpstr>'RK4'!dta</vt:lpstr>
      <vt:lpstr>dta</vt:lpstr>
      <vt:lpstr>'Modified Euler'!dtb</vt:lpstr>
      <vt:lpstr>'RK4'!dtb</vt:lpstr>
      <vt:lpstr>dtb</vt:lpstr>
      <vt:lpstr>'Modified Euler'!dtc</vt:lpstr>
      <vt:lpstr>'RK4'!dtc</vt:lpstr>
      <vt:lpstr>dtc</vt:lpstr>
      <vt:lpstr>'Modified Euler'!dte</vt:lpstr>
      <vt:lpstr>dte</vt:lpstr>
    </vt:vector>
  </TitlesOfParts>
  <Company>SUNY 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Physiology</dc:creator>
  <cp:lastModifiedBy>Physiology</cp:lastModifiedBy>
  <dcterms:created xsi:type="dcterms:W3CDTF">2012-12-30T18:56:34Z</dcterms:created>
  <dcterms:modified xsi:type="dcterms:W3CDTF">2013-01-03T22:54:07Z</dcterms:modified>
</cp:coreProperties>
</file>