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7955" windowHeight="12810" tabRatio="638" firstSheet="1" activeTab="1"/>
  </bookViews>
  <sheets>
    <sheet name="dydt" sheetId="8" r:id="rId1"/>
    <sheet name="Forward Euler" sheetId="1" r:id="rId2"/>
    <sheet name="Modified Euler" sheetId="4" r:id="rId3"/>
    <sheet name="RK4" sheetId="5" r:id="rId4"/>
    <sheet name="Step Size comparison" sheetId="6" r:id="rId5"/>
    <sheet name="Computation comparison" sheetId="7" r:id="rId6"/>
  </sheets>
  <definedNames>
    <definedName name="dt" localSheetId="5">'Computation comparison'!#REF!</definedName>
    <definedName name="dt" localSheetId="2">'Modified Euler'!$E$1</definedName>
    <definedName name="dt" localSheetId="3">'RK4'!$E$1</definedName>
    <definedName name="dt" localSheetId="4">'Step Size comparison'!$G$2</definedName>
    <definedName name="dt">'Forward Euler'!$E$1</definedName>
    <definedName name="dta" localSheetId="5">'Computation comparison'!#REF!</definedName>
    <definedName name="dta" localSheetId="2">'Modified Euler'!$E$10</definedName>
    <definedName name="dta" localSheetId="3">'RK4'!$E$10</definedName>
    <definedName name="dta" localSheetId="4">'Step Size comparison'!#REF!</definedName>
    <definedName name="dta">'Forward Euler'!$E$10</definedName>
    <definedName name="dtb" localSheetId="5">'Computation comparison'!#REF!</definedName>
    <definedName name="dtb" localSheetId="2">'Modified Euler'!$E$23</definedName>
    <definedName name="dtb" localSheetId="3">'RK4'!$E$23</definedName>
    <definedName name="dtb" localSheetId="4">'Step Size comparison'!$E$30</definedName>
    <definedName name="dtb">'Forward Euler'!$E$23</definedName>
    <definedName name="dtc" localSheetId="5">'Computation comparison'!#REF!</definedName>
    <definedName name="dtc" localSheetId="2">'Modified Euler'!$E$44</definedName>
    <definedName name="dtc" localSheetId="3">'RK4'!$E$44</definedName>
    <definedName name="dtc" localSheetId="4">'Step Size comparison'!$E$51</definedName>
    <definedName name="dtc">'Forward Euler'!$E$44</definedName>
    <definedName name="dte" localSheetId="5">'Computation comparison'!#REF!</definedName>
    <definedName name="dte" localSheetId="2">'Modified Euler'!$I$1</definedName>
    <definedName name="dte" localSheetId="3">'RK4'!#REF!</definedName>
    <definedName name="dte" localSheetId="4">'Step Size comparison'!#REF!</definedName>
    <definedName name="dte">'Forward Euler'!$H$1</definedName>
  </definedNames>
  <calcPr calcId="125725"/>
</workbook>
</file>

<file path=xl/calcChain.xml><?xml version="1.0" encoding="utf-8"?>
<calcChain xmlns="http://schemas.openxmlformats.org/spreadsheetml/2006/main">
  <c r="F5" i="5"/>
  <c r="G5" s="1"/>
  <c r="H5" s="1"/>
  <c r="E5"/>
  <c r="I4"/>
  <c r="H4"/>
  <c r="G4"/>
  <c r="F4"/>
  <c r="E4"/>
  <c r="E13"/>
  <c r="F13" s="1"/>
  <c r="G13" s="1"/>
  <c r="H13" s="1"/>
  <c r="B83" i="7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G4" i="1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B83" i="6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E47" i="5"/>
  <c r="F47" s="1"/>
  <c r="G47" s="1"/>
  <c r="H47" s="1"/>
  <c r="E26"/>
  <c r="F26" s="1"/>
  <c r="G26" s="1"/>
  <c r="I4" i="4"/>
  <c r="E47"/>
  <c r="E26"/>
  <c r="E13"/>
  <c r="E4"/>
  <c r="F4" s="1"/>
  <c r="E5" s="1"/>
  <c r="F5" s="1"/>
  <c r="B83" i="5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D47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D26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B28"/>
  <c r="B27"/>
  <c r="B26"/>
  <c r="B25"/>
  <c r="B24"/>
  <c r="B23"/>
  <c r="B22"/>
  <c r="B21"/>
  <c r="B20"/>
  <c r="B19"/>
  <c r="B18"/>
  <c r="B17"/>
  <c r="B16"/>
  <c r="D13"/>
  <c r="D14" s="1"/>
  <c r="D15" s="1"/>
  <c r="D16" s="1"/>
  <c r="D17" s="1"/>
  <c r="D18" s="1"/>
  <c r="D19" s="1"/>
  <c r="D20" s="1"/>
  <c r="B15"/>
  <c r="B14"/>
  <c r="B13"/>
  <c r="B12"/>
  <c r="B11"/>
  <c r="B10"/>
  <c r="B9"/>
  <c r="B8"/>
  <c r="B7"/>
  <c r="D4"/>
  <c r="D5" s="1"/>
  <c r="D6" s="1"/>
  <c r="D7" s="1"/>
  <c r="B6"/>
  <c r="B5"/>
  <c r="B4"/>
  <c r="B3"/>
  <c r="B83" i="4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D47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D26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B28"/>
  <c r="B27"/>
  <c r="B26"/>
  <c r="B25"/>
  <c r="B24"/>
  <c r="B23"/>
  <c r="B22"/>
  <c r="B21"/>
  <c r="B20"/>
  <c r="B19"/>
  <c r="B18"/>
  <c r="B17"/>
  <c r="B16"/>
  <c r="D13"/>
  <c r="D14" s="1"/>
  <c r="D15" s="1"/>
  <c r="D16" s="1"/>
  <c r="D17" s="1"/>
  <c r="D18" s="1"/>
  <c r="D19" s="1"/>
  <c r="D20" s="1"/>
  <c r="B15"/>
  <c r="B14"/>
  <c r="B13"/>
  <c r="B12"/>
  <c r="B11"/>
  <c r="B10"/>
  <c r="B9"/>
  <c r="B8"/>
  <c r="B7"/>
  <c r="H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D4"/>
  <c r="D5" s="1"/>
  <c r="D6" s="1"/>
  <c r="D7" s="1"/>
  <c r="B6"/>
  <c r="B5"/>
  <c r="B4"/>
  <c r="B3"/>
  <c r="E47" i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7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E26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13"/>
  <c r="E14" s="1"/>
  <c r="E15" s="1"/>
  <c r="E16" s="1"/>
  <c r="E17" s="1"/>
  <c r="E18" s="1"/>
  <c r="E19" s="1"/>
  <c r="E20" s="1"/>
  <c r="E4"/>
  <c r="E5" s="1"/>
  <c r="E6" s="1"/>
  <c r="E7" s="1"/>
  <c r="D26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13"/>
  <c r="D14" s="1"/>
  <c r="D15" s="1"/>
  <c r="D16" s="1"/>
  <c r="D17" s="1"/>
  <c r="D18" s="1"/>
  <c r="D19" s="1"/>
  <c r="D20" s="1"/>
  <c r="D4"/>
  <c r="D5" s="1"/>
  <c r="D6" s="1"/>
  <c r="D7" s="1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I5" i="5" l="1"/>
  <c r="I13"/>
  <c r="H26"/>
  <c r="I26" s="1"/>
  <c r="E6" i="4"/>
  <c r="F6" s="1"/>
  <c r="F13"/>
  <c r="E14" s="1"/>
  <c r="F14" s="1"/>
  <c r="E15" s="1"/>
  <c r="F15" s="1"/>
  <c r="F26"/>
  <c r="E27" s="1"/>
  <c r="F27" s="1"/>
  <c r="E28" s="1"/>
  <c r="F47"/>
  <c r="J4"/>
  <c r="E6" i="5" l="1"/>
  <c r="I6" s="1"/>
  <c r="F6"/>
  <c r="G6" s="1"/>
  <c r="H6" s="1"/>
  <c r="G14"/>
  <c r="E14"/>
  <c r="I14" s="1"/>
  <c r="H14"/>
  <c r="F14"/>
  <c r="F28" i="4"/>
  <c r="E29" s="1"/>
  <c r="F29" s="1"/>
  <c r="I47" i="5"/>
  <c r="E27"/>
  <c r="F27" s="1"/>
  <c r="G27" s="1"/>
  <c r="H27" s="1"/>
  <c r="I5" i="4"/>
  <c r="J5" s="1"/>
  <c r="E48"/>
  <c r="F48" s="1"/>
  <c r="E16"/>
  <c r="F16" s="1"/>
  <c r="E7"/>
  <c r="F7" s="1"/>
  <c r="E7" i="5" l="1"/>
  <c r="F7" s="1"/>
  <c r="G7" s="1"/>
  <c r="H7" s="1"/>
  <c r="F15"/>
  <c r="G15"/>
  <c r="H15" s="1"/>
  <c r="E15"/>
  <c r="I15" s="1"/>
  <c r="E48"/>
  <c r="F48" s="1"/>
  <c r="G48" s="1"/>
  <c r="H48" s="1"/>
  <c r="I27"/>
  <c r="I6" i="4"/>
  <c r="J6" s="1"/>
  <c r="E49"/>
  <c r="F49" s="1"/>
  <c r="E30"/>
  <c r="F30" s="1"/>
  <c r="E17"/>
  <c r="F17" s="1"/>
  <c r="I7" i="5" l="1"/>
  <c r="I48"/>
  <c r="E28"/>
  <c r="F28" s="1"/>
  <c r="G28" s="1"/>
  <c r="H28" s="1"/>
  <c r="I7" i="4"/>
  <c r="J7" s="1"/>
  <c r="E50"/>
  <c r="F50" s="1"/>
  <c r="E31"/>
  <c r="F31" s="1"/>
  <c r="E18"/>
  <c r="F18" s="1"/>
  <c r="I28" i="5" l="1"/>
  <c r="E49"/>
  <c r="F49" s="1"/>
  <c r="G49" s="1"/>
  <c r="H49" s="1"/>
  <c r="E29"/>
  <c r="I8" i="4"/>
  <c r="J8" s="1"/>
  <c r="E51"/>
  <c r="F51" s="1"/>
  <c r="E32"/>
  <c r="F32" s="1"/>
  <c r="E19"/>
  <c r="F19" s="1"/>
  <c r="F29" i="5" l="1"/>
  <c r="G29" s="1"/>
  <c r="H29" s="1"/>
  <c r="I49"/>
  <c r="I9" i="4"/>
  <c r="J9" s="1"/>
  <c r="E52"/>
  <c r="F52" s="1"/>
  <c r="E33"/>
  <c r="F33" s="1"/>
  <c r="E20"/>
  <c r="F20" s="1"/>
  <c r="E16" i="5" l="1"/>
  <c r="F16" s="1"/>
  <c r="I29"/>
  <c r="E50"/>
  <c r="F50" s="1"/>
  <c r="G50" s="1"/>
  <c r="H50" s="1"/>
  <c r="I10" i="4"/>
  <c r="J10" s="1"/>
  <c r="E53"/>
  <c r="F53" s="1"/>
  <c r="E34"/>
  <c r="F34" s="1"/>
  <c r="G16" i="5" l="1"/>
  <c r="H16" s="1"/>
  <c r="E30"/>
  <c r="I50"/>
  <c r="I11" i="4"/>
  <c r="J11" s="1"/>
  <c r="E54"/>
  <c r="F54" s="1"/>
  <c r="E35"/>
  <c r="F35" s="1"/>
  <c r="I16" i="5" l="1"/>
  <c r="F30"/>
  <c r="G30" s="1"/>
  <c r="H30" s="1"/>
  <c r="I30" s="1"/>
  <c r="E51"/>
  <c r="I12" i="4"/>
  <c r="J12" s="1"/>
  <c r="E55"/>
  <c r="F55" s="1"/>
  <c r="E36"/>
  <c r="F36" s="1"/>
  <c r="E17" i="5" l="1"/>
  <c r="F17" s="1"/>
  <c r="G17" s="1"/>
  <c r="H17" s="1"/>
  <c r="E31"/>
  <c r="F31" s="1"/>
  <c r="G31" s="1"/>
  <c r="H31" s="1"/>
  <c r="F51"/>
  <c r="G51" s="1"/>
  <c r="H51" s="1"/>
  <c r="I13" i="4"/>
  <c r="J13" s="1"/>
  <c r="E56"/>
  <c r="F56" s="1"/>
  <c r="E37"/>
  <c r="F37" s="1"/>
  <c r="I17" i="5" l="1"/>
  <c r="I31"/>
  <c r="I51"/>
  <c r="E52" s="1"/>
  <c r="F52" s="1"/>
  <c r="G52" s="1"/>
  <c r="H52" s="1"/>
  <c r="I14" i="4"/>
  <c r="J14" s="1"/>
  <c r="E57"/>
  <c r="F57" s="1"/>
  <c r="E38"/>
  <c r="F38" s="1"/>
  <c r="E18" i="5" l="1"/>
  <c r="F18" s="1"/>
  <c r="G18" s="1"/>
  <c r="H18" s="1"/>
  <c r="E32"/>
  <c r="F32" s="1"/>
  <c r="I52"/>
  <c r="E53" s="1"/>
  <c r="F53" s="1"/>
  <c r="G53" s="1"/>
  <c r="H53" s="1"/>
  <c r="I15" i="4"/>
  <c r="J15" s="1"/>
  <c r="E58"/>
  <c r="F58" s="1"/>
  <c r="E39"/>
  <c r="F39" s="1"/>
  <c r="I18" i="5" l="1"/>
  <c r="G32"/>
  <c r="H32" s="1"/>
  <c r="I32" s="1"/>
  <c r="I53"/>
  <c r="I16" i="4"/>
  <c r="J16" s="1"/>
  <c r="E59"/>
  <c r="F59" s="1"/>
  <c r="E40"/>
  <c r="F40" s="1"/>
  <c r="E19" i="5" l="1"/>
  <c r="E33"/>
  <c r="F33" s="1"/>
  <c r="G33" s="1"/>
  <c r="H33" s="1"/>
  <c r="E54"/>
  <c r="F54" s="1"/>
  <c r="G54" s="1"/>
  <c r="H54" s="1"/>
  <c r="I17" i="4"/>
  <c r="J17" s="1"/>
  <c r="E60"/>
  <c r="F60" s="1"/>
  <c r="E41"/>
  <c r="F41" s="1"/>
  <c r="F19" i="5" l="1"/>
  <c r="G19" s="1"/>
  <c r="H19" s="1"/>
  <c r="I33"/>
  <c r="I54"/>
  <c r="I18" i="4"/>
  <c r="J18" s="1"/>
  <c r="E61"/>
  <c r="F61" s="1"/>
  <c r="I19" i="5" l="1"/>
  <c r="E34"/>
  <c r="F34" s="1"/>
  <c r="G34" s="1"/>
  <c r="H34" s="1"/>
  <c r="I34" s="1"/>
  <c r="E55"/>
  <c r="F55" s="1"/>
  <c r="G55" s="1"/>
  <c r="H55" s="1"/>
  <c r="I19" i="4"/>
  <c r="J19" s="1"/>
  <c r="E62"/>
  <c r="F62" s="1"/>
  <c r="F20" i="5" l="1"/>
  <c r="G20"/>
  <c r="H20" s="1"/>
  <c r="E20"/>
  <c r="E35"/>
  <c r="F35" s="1"/>
  <c r="G35" s="1"/>
  <c r="H35" s="1"/>
  <c r="I55"/>
  <c r="I20" i="4"/>
  <c r="J20" s="1"/>
  <c r="E63"/>
  <c r="F63" s="1"/>
  <c r="I20" i="5" l="1"/>
  <c r="I35"/>
  <c r="E56"/>
  <c r="F56" s="1"/>
  <c r="G56" s="1"/>
  <c r="H56" s="1"/>
  <c r="I21" i="4"/>
  <c r="J21" s="1"/>
  <c r="E64"/>
  <c r="F64" s="1"/>
  <c r="E36" i="5" l="1"/>
  <c r="F36" s="1"/>
  <c r="G36" s="1"/>
  <c r="H36" s="1"/>
  <c r="I56"/>
  <c r="I22" i="4"/>
  <c r="J22" s="1"/>
  <c r="E65"/>
  <c r="F65" s="1"/>
  <c r="I36" i="5" l="1"/>
  <c r="E57"/>
  <c r="F57" s="1"/>
  <c r="G57" s="1"/>
  <c r="H57" s="1"/>
  <c r="I23" i="4"/>
  <c r="J23" s="1"/>
  <c r="E66"/>
  <c r="F66" s="1"/>
  <c r="E37" i="5" l="1"/>
  <c r="F37" s="1"/>
  <c r="G37" s="1"/>
  <c r="H37" s="1"/>
  <c r="I57"/>
  <c r="E58" s="1"/>
  <c r="F58" s="1"/>
  <c r="G58" s="1"/>
  <c r="H58" s="1"/>
  <c r="I24" i="4"/>
  <c r="J24" s="1"/>
  <c r="E67"/>
  <c r="F67" s="1"/>
  <c r="I37" i="5" l="1"/>
  <c r="I58"/>
  <c r="I25" i="4"/>
  <c r="J25" s="1"/>
  <c r="E68"/>
  <c r="F68"/>
  <c r="E38" i="5" l="1"/>
  <c r="F38" s="1"/>
  <c r="E59"/>
  <c r="F59" s="1"/>
  <c r="G59" s="1"/>
  <c r="H59" s="1"/>
  <c r="I26" i="4"/>
  <c r="J26" s="1"/>
  <c r="E69"/>
  <c r="F69" s="1"/>
  <c r="G38" i="5" l="1"/>
  <c r="H38" s="1"/>
  <c r="I59"/>
  <c r="E60" s="1"/>
  <c r="F60" s="1"/>
  <c r="G60" s="1"/>
  <c r="H60" s="1"/>
  <c r="I27" i="4"/>
  <c r="J27" s="1"/>
  <c r="E70"/>
  <c r="F70" s="1"/>
  <c r="I38" i="5" l="1"/>
  <c r="E39" s="1"/>
  <c r="F39" s="1"/>
  <c r="G39" s="1"/>
  <c r="H39" s="1"/>
  <c r="I39" s="1"/>
  <c r="I60"/>
  <c r="I28" i="4"/>
  <c r="J28" s="1"/>
  <c r="E71"/>
  <c r="F71"/>
  <c r="E40" i="5" l="1"/>
  <c r="F40" s="1"/>
  <c r="G40" s="1"/>
  <c r="H40" s="1"/>
  <c r="E61"/>
  <c r="F61" s="1"/>
  <c r="G61" s="1"/>
  <c r="H61" s="1"/>
  <c r="I29" i="4"/>
  <c r="J29" s="1"/>
  <c r="E72"/>
  <c r="F72" s="1"/>
  <c r="I40" i="5" l="1"/>
  <c r="I61"/>
  <c r="E62" s="1"/>
  <c r="F62" s="1"/>
  <c r="G62" s="1"/>
  <c r="H62" s="1"/>
  <c r="I30" i="4"/>
  <c r="J30" s="1"/>
  <c r="E73"/>
  <c r="F73" s="1"/>
  <c r="E41" i="5" l="1"/>
  <c r="F41" s="1"/>
  <c r="G41" s="1"/>
  <c r="H41" s="1"/>
  <c r="I62"/>
  <c r="I31" i="4"/>
  <c r="J31" s="1"/>
  <c r="E74"/>
  <c r="F74" s="1"/>
  <c r="I41" i="5" l="1"/>
  <c r="E63"/>
  <c r="F63" s="1"/>
  <c r="G63" s="1"/>
  <c r="H63" s="1"/>
  <c r="I32" i="4"/>
  <c r="J32" s="1"/>
  <c r="E75"/>
  <c r="F75" s="1"/>
  <c r="I63" i="5" l="1"/>
  <c r="E64" s="1"/>
  <c r="F64" s="1"/>
  <c r="G64" s="1"/>
  <c r="H64" s="1"/>
  <c r="I33" i="4"/>
  <c r="J33" s="1"/>
  <c r="E76"/>
  <c r="F76" s="1"/>
  <c r="I64" i="5" l="1"/>
  <c r="I34" i="4"/>
  <c r="J34" s="1"/>
  <c r="E77"/>
  <c r="F77" s="1"/>
  <c r="E65" i="5" l="1"/>
  <c r="F65" s="1"/>
  <c r="G65" s="1"/>
  <c r="H65" s="1"/>
  <c r="I35" i="4"/>
  <c r="J35" s="1"/>
  <c r="E78"/>
  <c r="F78" s="1"/>
  <c r="I65" i="5" l="1"/>
  <c r="I36" i="4"/>
  <c r="J36" s="1"/>
  <c r="E66" i="5" l="1"/>
  <c r="F66" s="1"/>
  <c r="G66" s="1"/>
  <c r="H66" s="1"/>
  <c r="I37" i="4"/>
  <c r="J37" s="1"/>
  <c r="I66" i="5" l="1"/>
  <c r="I38" i="4"/>
  <c r="J38" s="1"/>
  <c r="E67" i="5" l="1"/>
  <c r="F67" s="1"/>
  <c r="G67" s="1"/>
  <c r="H67" s="1"/>
  <c r="I39" i="4"/>
  <c r="J39" s="1"/>
  <c r="I67" i="5" l="1"/>
  <c r="I40" i="4"/>
  <c r="J40" s="1"/>
  <c r="E68" i="5" l="1"/>
  <c r="F68" s="1"/>
  <c r="G68" s="1"/>
  <c r="H68" s="1"/>
  <c r="I41" i="4"/>
  <c r="J41" s="1"/>
  <c r="I68" i="5" l="1"/>
  <c r="I42" i="4"/>
  <c r="J42" s="1"/>
  <c r="E69" i="5" l="1"/>
  <c r="F69" s="1"/>
  <c r="G69" s="1"/>
  <c r="H69" s="1"/>
  <c r="I43" i="4"/>
  <c r="J43" s="1"/>
  <c r="I69" i="5" l="1"/>
  <c r="I44" i="4"/>
  <c r="J44" s="1"/>
  <c r="E70" i="5" l="1"/>
  <c r="F70" s="1"/>
  <c r="G70" s="1"/>
  <c r="H70" s="1"/>
  <c r="I45" i="4"/>
  <c r="J45" s="1"/>
  <c r="I70" i="5" l="1"/>
  <c r="I46" i="4"/>
  <c r="J46" s="1"/>
  <c r="E71" i="5" l="1"/>
  <c r="F71" s="1"/>
  <c r="G71" s="1"/>
  <c r="H71" s="1"/>
  <c r="I47" i="4"/>
  <c r="J47" s="1"/>
  <c r="I71" i="5" l="1"/>
  <c r="E72" s="1"/>
  <c r="F72" s="1"/>
  <c r="G72" s="1"/>
  <c r="H72" s="1"/>
  <c r="I48" i="4"/>
  <c r="J48" s="1"/>
  <c r="I72" i="5" l="1"/>
  <c r="I49" i="4"/>
  <c r="J49" s="1"/>
  <c r="E73" i="5" l="1"/>
  <c r="F73" s="1"/>
  <c r="G73" s="1"/>
  <c r="H73" s="1"/>
  <c r="I50" i="4"/>
  <c r="J50" s="1"/>
  <c r="I73" i="5" l="1"/>
  <c r="E74" s="1"/>
  <c r="F74" s="1"/>
  <c r="G74" s="1"/>
  <c r="H74" s="1"/>
  <c r="I51" i="4"/>
  <c r="J51" s="1"/>
  <c r="I74" i="5" l="1"/>
  <c r="I52" i="4"/>
  <c r="J52" s="1"/>
  <c r="E75" i="5" l="1"/>
  <c r="F75" s="1"/>
  <c r="G75" s="1"/>
  <c r="H75" s="1"/>
  <c r="I53" i="4"/>
  <c r="J53" s="1"/>
  <c r="I75" i="5" l="1"/>
  <c r="E76" s="1"/>
  <c r="F76" s="1"/>
  <c r="G76" s="1"/>
  <c r="H76" s="1"/>
  <c r="I54" i="4"/>
  <c r="J54" s="1"/>
  <c r="I76" i="5" l="1"/>
  <c r="I55" i="4"/>
  <c r="J55" s="1"/>
  <c r="E77" i="5" l="1"/>
  <c r="F77" s="1"/>
  <c r="G77" s="1"/>
  <c r="H77" s="1"/>
  <c r="I56" i="4"/>
  <c r="J56" s="1"/>
  <c r="I77" i="5" l="1"/>
  <c r="E78" s="1"/>
  <c r="F78" s="1"/>
  <c r="G78" s="1"/>
  <c r="H78" s="1"/>
  <c r="I57" i="4"/>
  <c r="J57" s="1"/>
  <c r="I78" i="5" l="1"/>
  <c r="I58" i="4"/>
  <c r="J58" s="1"/>
  <c r="I59" l="1"/>
  <c r="J59" s="1"/>
  <c r="I60" l="1"/>
  <c r="J60" s="1"/>
  <c r="I61" l="1"/>
  <c r="J61" s="1"/>
  <c r="I62" l="1"/>
  <c r="J62" s="1"/>
  <c r="I63" l="1"/>
  <c r="J63" s="1"/>
  <c r="I64" l="1"/>
  <c r="J64" s="1"/>
  <c r="I65" l="1"/>
  <c r="J65" s="1"/>
  <c r="I66" l="1"/>
  <c r="J66" s="1"/>
  <c r="I67" l="1"/>
  <c r="J67" s="1"/>
</calcChain>
</file>

<file path=xl/sharedStrings.xml><?xml version="1.0" encoding="utf-8"?>
<sst xmlns="http://schemas.openxmlformats.org/spreadsheetml/2006/main" count="104" uniqueCount="16">
  <si>
    <t>dt =</t>
  </si>
  <si>
    <t>yn</t>
  </si>
  <si>
    <t>Forward Euler</t>
  </si>
  <si>
    <t>Modified Euler</t>
  </si>
  <si>
    <t>RK4</t>
  </si>
  <si>
    <t>y= exp(t)</t>
  </si>
  <si>
    <t>dy/dt = y</t>
  </si>
  <si>
    <t>Exact Solution</t>
  </si>
  <si>
    <t>t</t>
  </si>
  <si>
    <t>y</t>
  </si>
  <si>
    <t>Y*n</t>
  </si>
  <si>
    <t>y*n</t>
  </si>
  <si>
    <t>k1</t>
  </si>
  <si>
    <t>k2</t>
  </si>
  <si>
    <t>k3</t>
  </si>
  <si>
    <t>k4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</si>
</sst>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0" xfId="0" applyFont="1" applyAlignment="1">
      <alignment horizontal="right"/>
    </xf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'Forward Euler'!$A$3:$A$83</c:f>
              <c:numCache>
                <c:formatCode>0.00</c:formatCode>
                <c:ptCount val="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2.6500000000000004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2.9000000000000004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3.4000000000000004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3.6500000000000004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3.9000000000000004</c:v>
                </c:pt>
                <c:pt idx="79">
                  <c:v>3.95</c:v>
                </c:pt>
                <c:pt idx="80">
                  <c:v>4</c:v>
                </c:pt>
              </c:numCache>
            </c:numRef>
          </c:xVal>
          <c:yVal>
            <c:numRef>
              <c:f>'Forward Euler'!$B$3:$B$83</c:f>
              <c:numCache>
                <c:formatCode>0.00</c:formatCode>
                <c:ptCount val="81"/>
                <c:pt idx="0">
                  <c:v>1</c:v>
                </c:pt>
                <c:pt idx="1">
                  <c:v>1.0512710963760241</c:v>
                </c:pt>
                <c:pt idx="2">
                  <c:v>1.1051709180756477</c:v>
                </c:pt>
                <c:pt idx="3">
                  <c:v>1.1618342427282831</c:v>
                </c:pt>
                <c:pt idx="4">
                  <c:v>1.2214027581601699</c:v>
                </c:pt>
                <c:pt idx="5">
                  <c:v>1.2840254166877414</c:v>
                </c:pt>
                <c:pt idx="6">
                  <c:v>1.3498588075760032</c:v>
                </c:pt>
                <c:pt idx="7">
                  <c:v>1.4190675485932573</c:v>
                </c:pt>
                <c:pt idx="8">
                  <c:v>1.4918246976412703</c:v>
                </c:pt>
                <c:pt idx="9">
                  <c:v>1.5683121854901689</c:v>
                </c:pt>
                <c:pt idx="10">
                  <c:v>1.6487212707001282</c:v>
                </c:pt>
                <c:pt idx="11">
                  <c:v>1.7332530178673953</c:v>
                </c:pt>
                <c:pt idx="12">
                  <c:v>1.8221188003905091</c:v>
                </c:pt>
                <c:pt idx="13">
                  <c:v>1.9155408290138962</c:v>
                </c:pt>
                <c:pt idx="14">
                  <c:v>2.0137527074704766</c:v>
                </c:pt>
                <c:pt idx="15">
                  <c:v>2.1170000166126748</c:v>
                </c:pt>
                <c:pt idx="16">
                  <c:v>2.2255409284924679</c:v>
                </c:pt>
                <c:pt idx="17">
                  <c:v>2.3396468519259912</c:v>
                </c:pt>
                <c:pt idx="18">
                  <c:v>2.4596031111569499</c:v>
                </c:pt>
                <c:pt idx="19">
                  <c:v>2.5857096593158464</c:v>
                </c:pt>
                <c:pt idx="20">
                  <c:v>2.7182818284590451</c:v>
                </c:pt>
                <c:pt idx="21">
                  <c:v>2.8576511180631639</c:v>
                </c:pt>
                <c:pt idx="22">
                  <c:v>3.0041660239464334</c:v>
                </c:pt>
                <c:pt idx="23">
                  <c:v>3.1581929096897672</c:v>
                </c:pt>
                <c:pt idx="24">
                  <c:v>3.3201169227365472</c:v>
                </c:pt>
                <c:pt idx="25">
                  <c:v>3.4903429574618414</c:v>
                </c:pt>
                <c:pt idx="26">
                  <c:v>3.6692966676192444</c:v>
                </c:pt>
                <c:pt idx="27">
                  <c:v>3.8574255306969745</c:v>
                </c:pt>
                <c:pt idx="28">
                  <c:v>4.0551999668446745</c:v>
                </c:pt>
                <c:pt idx="29">
                  <c:v>4.2631145151688168</c:v>
                </c:pt>
                <c:pt idx="30">
                  <c:v>4.4816890703380645</c:v>
                </c:pt>
                <c:pt idx="31">
                  <c:v>4.7114701825907419</c:v>
                </c:pt>
                <c:pt idx="32">
                  <c:v>4.9530324243951149</c:v>
                </c:pt>
                <c:pt idx="33">
                  <c:v>5.2069798271798486</c:v>
                </c:pt>
                <c:pt idx="34">
                  <c:v>5.4739473917272008</c:v>
                </c:pt>
                <c:pt idx="35">
                  <c:v>5.7546026760057307</c:v>
                </c:pt>
                <c:pt idx="36">
                  <c:v>6.0496474644129465</c:v>
                </c:pt>
                <c:pt idx="37">
                  <c:v>6.3598195226018319</c:v>
                </c:pt>
                <c:pt idx="38">
                  <c:v>6.6858944422792685</c:v>
                </c:pt>
                <c:pt idx="39">
                  <c:v>7.0286875805892945</c:v>
                </c:pt>
                <c:pt idx="40">
                  <c:v>7.3890560989306504</c:v>
                </c:pt>
                <c:pt idx="41">
                  <c:v>7.7679011063067707</c:v>
                </c:pt>
                <c:pt idx="42">
                  <c:v>8.1661699125676517</c:v>
                </c:pt>
                <c:pt idx="43">
                  <c:v>8.5848583971778964</c:v>
                </c:pt>
                <c:pt idx="44">
                  <c:v>9.025013499434122</c:v>
                </c:pt>
                <c:pt idx="45">
                  <c:v>9.4877358363585262</c:v>
                </c:pt>
                <c:pt idx="46">
                  <c:v>9.9741824548147182</c:v>
                </c:pt>
                <c:pt idx="47">
                  <c:v>10.485569724727576</c:v>
                </c:pt>
                <c:pt idx="48">
                  <c:v>11.023176380641605</c:v>
                </c:pt>
                <c:pt idx="49">
                  <c:v>11.588346719223392</c:v>
                </c:pt>
                <c:pt idx="50">
                  <c:v>12.182493960703473</c:v>
                </c:pt>
                <c:pt idx="51">
                  <c:v>12.807103782663029</c:v>
                </c:pt>
                <c:pt idx="52">
                  <c:v>13.463738035001692</c:v>
                </c:pt>
                <c:pt idx="53">
                  <c:v>14.154038645375808</c:v>
                </c:pt>
                <c:pt idx="54">
                  <c:v>14.879731724872837</c:v>
                </c:pt>
                <c:pt idx="55">
                  <c:v>15.642631884188171</c:v>
                </c:pt>
                <c:pt idx="56">
                  <c:v>16.444646771097048</c:v>
                </c:pt>
                <c:pt idx="57">
                  <c:v>17.287781840567639</c:v>
                </c:pt>
                <c:pt idx="58">
                  <c:v>18.174145369443067</c:v>
                </c:pt>
                <c:pt idx="59">
                  <c:v>19.105953728231651</c:v>
                </c:pt>
                <c:pt idx="60">
                  <c:v>20.085536923187668</c:v>
                </c:pt>
                <c:pt idx="61">
                  <c:v>21.115344422540616</c:v>
                </c:pt>
                <c:pt idx="62">
                  <c:v>22.197951281441636</c:v>
                </c:pt>
                <c:pt idx="63">
                  <c:v>23.336064580942711</c:v>
                </c:pt>
                <c:pt idx="64">
                  <c:v>24.532530197109352</c:v>
                </c:pt>
                <c:pt idx="65">
                  <c:v>25.790339917193062</c:v>
                </c:pt>
                <c:pt idx="66">
                  <c:v>27.112638920657893</c:v>
                </c:pt>
                <c:pt idx="67">
                  <c:v>28.502733643767282</c:v>
                </c:pt>
                <c:pt idx="68">
                  <c:v>29.964100047397025</c:v>
                </c:pt>
                <c:pt idx="69">
                  <c:v>31.500392308747937</c:v>
                </c:pt>
                <c:pt idx="70">
                  <c:v>33.115451958692312</c:v>
                </c:pt>
                <c:pt idx="71">
                  <c:v>34.813317487602028</c:v>
                </c:pt>
                <c:pt idx="72">
                  <c:v>36.598234443677988</c:v>
                </c:pt>
                <c:pt idx="73">
                  <c:v>38.474666049032137</c:v>
                </c:pt>
                <c:pt idx="74">
                  <c:v>40.447304360067399</c:v>
                </c:pt>
                <c:pt idx="75">
                  <c:v>42.521082000062783</c:v>
                </c:pt>
                <c:pt idx="76">
                  <c:v>44.701184493300836</c:v>
                </c:pt>
                <c:pt idx="77">
                  <c:v>46.993063231579285</c:v>
                </c:pt>
                <c:pt idx="78">
                  <c:v>49.402449105530188</c:v>
                </c:pt>
                <c:pt idx="79">
                  <c:v>51.935366834831441</c:v>
                </c:pt>
                <c:pt idx="80">
                  <c:v>54.598150033144236</c:v>
                </c:pt>
              </c:numCache>
            </c:numRef>
          </c:yVal>
          <c:smooth val="1"/>
        </c:ser>
        <c:ser>
          <c:idx val="1"/>
          <c:order val="1"/>
          <c:tx>
            <c:v>dt=1</c:v>
          </c:tx>
          <c:marker>
            <c:symbol val="none"/>
          </c:marker>
          <c:xVal>
            <c:numRef>
              <c:f>'Forward Euler'!$D$3:$D$7</c:f>
              <c:numCache>
                <c:formatCode>0.00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'Forward Euler'!$E$3:$E$7</c:f>
              <c:numCache>
                <c:formatCode>0.00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</c:numCache>
            </c:numRef>
          </c:yVal>
        </c:ser>
        <c:ser>
          <c:idx val="2"/>
          <c:order val="2"/>
          <c:tx>
            <c:v>dt=0.5</c:v>
          </c:tx>
          <c:marker>
            <c:symbol val="none"/>
          </c:marker>
          <c:xVal>
            <c:numRef>
              <c:f>'Forward Euler'!$D$12:$D$20</c:f>
              <c:numCache>
                <c:formatCode>0.00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'Forward Euler'!$E$12:$E$20</c:f>
              <c:numCache>
                <c:formatCode>0.00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2.25</c:v>
                </c:pt>
                <c:pt idx="3">
                  <c:v>3.375</c:v>
                </c:pt>
                <c:pt idx="4">
                  <c:v>5.0625</c:v>
                </c:pt>
                <c:pt idx="5">
                  <c:v>7.59375</c:v>
                </c:pt>
                <c:pt idx="6">
                  <c:v>11.390625</c:v>
                </c:pt>
                <c:pt idx="7">
                  <c:v>17.0859375</c:v>
                </c:pt>
                <c:pt idx="8">
                  <c:v>25.62890625</c:v>
                </c:pt>
              </c:numCache>
            </c:numRef>
          </c:yVal>
        </c:ser>
        <c:ser>
          <c:idx val="3"/>
          <c:order val="3"/>
          <c:tx>
            <c:v>dt=0.25</c:v>
          </c:tx>
          <c:marker>
            <c:symbol val="none"/>
          </c:marker>
          <c:xVal>
            <c:numRef>
              <c:f>'Forward Euler'!$D$25:$D$41</c:f>
              <c:numCache>
                <c:formatCode>0.00</c:formatCode>
                <c:ptCount val="1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</c:numCache>
            </c:numRef>
          </c:xVal>
          <c:yVal>
            <c:numRef>
              <c:f>'Forward Euler'!$E$25:$E$41</c:f>
              <c:numCache>
                <c:formatCode>0.00</c:formatCode>
                <c:ptCount val="17"/>
                <c:pt idx="0">
                  <c:v>1</c:v>
                </c:pt>
                <c:pt idx="1">
                  <c:v>1.25</c:v>
                </c:pt>
                <c:pt idx="2">
                  <c:v>1.5625</c:v>
                </c:pt>
                <c:pt idx="3">
                  <c:v>1.953125</c:v>
                </c:pt>
                <c:pt idx="4">
                  <c:v>2.44140625</c:v>
                </c:pt>
                <c:pt idx="5">
                  <c:v>3.0517578125</c:v>
                </c:pt>
                <c:pt idx="6">
                  <c:v>3.814697265625</c:v>
                </c:pt>
                <c:pt idx="7">
                  <c:v>4.76837158203125</c:v>
                </c:pt>
                <c:pt idx="8">
                  <c:v>5.9604644775390625</c:v>
                </c:pt>
                <c:pt idx="9">
                  <c:v>7.4505805969238281</c:v>
                </c:pt>
                <c:pt idx="10">
                  <c:v>9.3132257461547852</c:v>
                </c:pt>
                <c:pt idx="11">
                  <c:v>11.641532182693481</c:v>
                </c:pt>
                <c:pt idx="12">
                  <c:v>14.551915228366852</c:v>
                </c:pt>
                <c:pt idx="13">
                  <c:v>18.189894035458565</c:v>
                </c:pt>
                <c:pt idx="14">
                  <c:v>22.737367544323206</c:v>
                </c:pt>
                <c:pt idx="15">
                  <c:v>28.421709430404007</c:v>
                </c:pt>
                <c:pt idx="16">
                  <c:v>35.527136788005009</c:v>
                </c:pt>
              </c:numCache>
            </c:numRef>
          </c:yVal>
        </c:ser>
        <c:ser>
          <c:idx val="4"/>
          <c:order val="4"/>
          <c:tx>
            <c:v>dt=0.1</c:v>
          </c:tx>
          <c:marker>
            <c:symbol val="none"/>
          </c:marker>
          <c:xVal>
            <c:numRef>
              <c:f>'Forward Euler'!$D$46:$D$86</c:f>
              <c:numCache>
                <c:formatCode>0.00</c:formatCode>
                <c:ptCount val="41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</c:numCache>
            </c:numRef>
          </c:xVal>
          <c:yVal>
            <c:numRef>
              <c:f>'Forward Euler'!$E$46:$E$86</c:f>
              <c:numCache>
                <c:formatCode>0.00</c:formatCode>
                <c:ptCount val="41"/>
                <c:pt idx="0">
                  <c:v>1</c:v>
                </c:pt>
                <c:pt idx="1">
                  <c:v>1.125</c:v>
                </c:pt>
                <c:pt idx="2">
                  <c:v>1.265625</c:v>
                </c:pt>
                <c:pt idx="3">
                  <c:v>1.423828125</c:v>
                </c:pt>
                <c:pt idx="4">
                  <c:v>1.601806640625</c:v>
                </c:pt>
                <c:pt idx="5">
                  <c:v>1.802032470703125</c:v>
                </c:pt>
                <c:pt idx="6">
                  <c:v>2.0272865295410156</c:v>
                </c:pt>
                <c:pt idx="7">
                  <c:v>2.2806973457336426</c:v>
                </c:pt>
                <c:pt idx="8">
                  <c:v>2.5657845139503479</c:v>
                </c:pt>
                <c:pt idx="9">
                  <c:v>2.8865075781941414</c:v>
                </c:pt>
                <c:pt idx="10">
                  <c:v>3.2473210254684091</c:v>
                </c:pt>
                <c:pt idx="11">
                  <c:v>3.6532361536519602</c:v>
                </c:pt>
                <c:pt idx="12">
                  <c:v>4.1098906728584552</c:v>
                </c:pt>
                <c:pt idx="13">
                  <c:v>4.6236270069657621</c:v>
                </c:pt>
                <c:pt idx="14">
                  <c:v>5.2015803828364824</c:v>
                </c:pt>
                <c:pt idx="15">
                  <c:v>5.8517779306910427</c:v>
                </c:pt>
                <c:pt idx="16">
                  <c:v>6.583250172027423</c:v>
                </c:pt>
                <c:pt idx="17">
                  <c:v>7.4061564435308505</c:v>
                </c:pt>
                <c:pt idx="18">
                  <c:v>8.3319259989722063</c:v>
                </c:pt>
                <c:pt idx="19">
                  <c:v>9.3734167488437325</c:v>
                </c:pt>
                <c:pt idx="20">
                  <c:v>10.5450938424492</c:v>
                </c:pt>
                <c:pt idx="21">
                  <c:v>11.86323057275535</c:v>
                </c:pt>
                <c:pt idx="22">
                  <c:v>13.34613439434977</c:v>
                </c:pt>
                <c:pt idx="23">
                  <c:v>15.014401193643492</c:v>
                </c:pt>
                <c:pt idx="24">
                  <c:v>16.891201342848927</c:v>
                </c:pt>
                <c:pt idx="25">
                  <c:v>19.002601510705041</c:v>
                </c:pt>
                <c:pt idx="26">
                  <c:v>21.37792669954317</c:v>
                </c:pt>
                <c:pt idx="27">
                  <c:v>24.050167536986066</c:v>
                </c:pt>
                <c:pt idx="28">
                  <c:v>27.056438479109325</c:v>
                </c:pt>
                <c:pt idx="29">
                  <c:v>30.438493288997989</c:v>
                </c:pt>
                <c:pt idx="30">
                  <c:v>34.243304950122734</c:v>
                </c:pt>
                <c:pt idx="31">
                  <c:v>38.523718068888073</c:v>
                </c:pt>
                <c:pt idx="32">
                  <c:v>43.33918282749908</c:v>
                </c:pt>
              </c:numCache>
            </c:numRef>
          </c:yVal>
        </c:ser>
        <c:ser>
          <c:idx val="5"/>
          <c:order val="5"/>
          <c:marker>
            <c:symbol val="none"/>
          </c:marker>
          <c:xVal>
            <c:numRef>
              <c:f>'Forward Euler'!$G$3:$G$67</c:f>
              <c:numCache>
                <c:formatCode>0.00</c:formatCode>
                <c:ptCount val="65"/>
                <c:pt idx="0">
                  <c:v>0</c:v>
                </c:pt>
                <c:pt idx="1">
                  <c:v>6.25E-2</c:v>
                </c:pt>
                <c:pt idx="2">
                  <c:v>0.125</c:v>
                </c:pt>
                <c:pt idx="3">
                  <c:v>0.1875</c:v>
                </c:pt>
                <c:pt idx="4">
                  <c:v>0.25</c:v>
                </c:pt>
                <c:pt idx="5">
                  <c:v>0.3125</c:v>
                </c:pt>
                <c:pt idx="6">
                  <c:v>0.375</c:v>
                </c:pt>
                <c:pt idx="7">
                  <c:v>0.4375</c:v>
                </c:pt>
                <c:pt idx="8">
                  <c:v>0.5</c:v>
                </c:pt>
                <c:pt idx="9">
                  <c:v>0.5625</c:v>
                </c:pt>
                <c:pt idx="10">
                  <c:v>0.625</c:v>
                </c:pt>
                <c:pt idx="11">
                  <c:v>0.6875</c:v>
                </c:pt>
                <c:pt idx="12">
                  <c:v>0.75</c:v>
                </c:pt>
                <c:pt idx="13">
                  <c:v>0.8125</c:v>
                </c:pt>
                <c:pt idx="14">
                  <c:v>0.875</c:v>
                </c:pt>
                <c:pt idx="15">
                  <c:v>0.9375</c:v>
                </c:pt>
                <c:pt idx="16">
                  <c:v>1</c:v>
                </c:pt>
                <c:pt idx="17">
                  <c:v>1.0625</c:v>
                </c:pt>
                <c:pt idx="18">
                  <c:v>1.125</c:v>
                </c:pt>
                <c:pt idx="19">
                  <c:v>1.1875</c:v>
                </c:pt>
                <c:pt idx="20">
                  <c:v>1.25</c:v>
                </c:pt>
                <c:pt idx="21">
                  <c:v>1.3125</c:v>
                </c:pt>
                <c:pt idx="22">
                  <c:v>1.375</c:v>
                </c:pt>
                <c:pt idx="23">
                  <c:v>1.4375</c:v>
                </c:pt>
                <c:pt idx="24">
                  <c:v>1.5</c:v>
                </c:pt>
                <c:pt idx="25">
                  <c:v>1.5625</c:v>
                </c:pt>
                <c:pt idx="26">
                  <c:v>1.625</c:v>
                </c:pt>
                <c:pt idx="27">
                  <c:v>1.6875</c:v>
                </c:pt>
                <c:pt idx="28">
                  <c:v>1.75</c:v>
                </c:pt>
                <c:pt idx="29">
                  <c:v>1.8125</c:v>
                </c:pt>
                <c:pt idx="30">
                  <c:v>1.875</c:v>
                </c:pt>
                <c:pt idx="31">
                  <c:v>1.9375</c:v>
                </c:pt>
                <c:pt idx="32">
                  <c:v>2</c:v>
                </c:pt>
                <c:pt idx="33">
                  <c:v>2.0625</c:v>
                </c:pt>
                <c:pt idx="34">
                  <c:v>2.125</c:v>
                </c:pt>
                <c:pt idx="35">
                  <c:v>2.1875</c:v>
                </c:pt>
                <c:pt idx="36">
                  <c:v>2.25</c:v>
                </c:pt>
                <c:pt idx="37">
                  <c:v>2.3125</c:v>
                </c:pt>
                <c:pt idx="38">
                  <c:v>2.375</c:v>
                </c:pt>
                <c:pt idx="39">
                  <c:v>2.4375</c:v>
                </c:pt>
                <c:pt idx="40">
                  <c:v>2.5</c:v>
                </c:pt>
                <c:pt idx="41">
                  <c:v>2.5625</c:v>
                </c:pt>
                <c:pt idx="42">
                  <c:v>2.625</c:v>
                </c:pt>
                <c:pt idx="43">
                  <c:v>2.6875</c:v>
                </c:pt>
                <c:pt idx="44">
                  <c:v>2.75</c:v>
                </c:pt>
                <c:pt idx="45">
                  <c:v>2.8125</c:v>
                </c:pt>
                <c:pt idx="46">
                  <c:v>2.875</c:v>
                </c:pt>
                <c:pt idx="47">
                  <c:v>2.9375</c:v>
                </c:pt>
                <c:pt idx="48">
                  <c:v>3</c:v>
                </c:pt>
                <c:pt idx="49">
                  <c:v>3.0625</c:v>
                </c:pt>
                <c:pt idx="50">
                  <c:v>3.125</c:v>
                </c:pt>
                <c:pt idx="51">
                  <c:v>3.1875</c:v>
                </c:pt>
                <c:pt idx="52">
                  <c:v>3.25</c:v>
                </c:pt>
                <c:pt idx="53">
                  <c:v>3.3125</c:v>
                </c:pt>
                <c:pt idx="54">
                  <c:v>3.375</c:v>
                </c:pt>
                <c:pt idx="55">
                  <c:v>3.4375</c:v>
                </c:pt>
                <c:pt idx="56">
                  <c:v>3.5</c:v>
                </c:pt>
                <c:pt idx="57">
                  <c:v>3.5625</c:v>
                </c:pt>
                <c:pt idx="58">
                  <c:v>3.625</c:v>
                </c:pt>
                <c:pt idx="59">
                  <c:v>3.6875</c:v>
                </c:pt>
                <c:pt idx="60">
                  <c:v>3.75</c:v>
                </c:pt>
                <c:pt idx="61">
                  <c:v>3.8125</c:v>
                </c:pt>
                <c:pt idx="62">
                  <c:v>3.875</c:v>
                </c:pt>
                <c:pt idx="63">
                  <c:v>3.9375</c:v>
                </c:pt>
                <c:pt idx="64">
                  <c:v>4</c:v>
                </c:pt>
              </c:numCache>
            </c:numRef>
          </c:xVal>
          <c:yVal>
            <c:numRef>
              <c:f>'Forward Euler'!$H$3:$H$67</c:f>
              <c:numCache>
                <c:formatCode>0.00</c:formatCode>
                <c:ptCount val="65"/>
                <c:pt idx="0">
                  <c:v>1</c:v>
                </c:pt>
                <c:pt idx="1">
                  <c:v>1.0625</c:v>
                </c:pt>
                <c:pt idx="2">
                  <c:v>1.12890625</c:v>
                </c:pt>
                <c:pt idx="3">
                  <c:v>1.199462890625</c:v>
                </c:pt>
                <c:pt idx="4">
                  <c:v>1.2744293212890625</c:v>
                </c:pt>
                <c:pt idx="5">
                  <c:v>1.3540811538696289</c:v>
                </c:pt>
                <c:pt idx="6">
                  <c:v>1.4387112259864807</c:v>
                </c:pt>
                <c:pt idx="7">
                  <c:v>1.5286306776106358</c:v>
                </c:pt>
                <c:pt idx="8">
                  <c:v>1.6241700949613005</c:v>
                </c:pt>
                <c:pt idx="9">
                  <c:v>1.7256807258963818</c:v>
                </c:pt>
                <c:pt idx="10">
                  <c:v>1.8335357712649056</c:v>
                </c:pt>
                <c:pt idx="11">
                  <c:v>1.9481317569689622</c:v>
                </c:pt>
                <c:pt idx="12">
                  <c:v>2.0698899917795224</c:v>
                </c:pt>
                <c:pt idx="13">
                  <c:v>2.1992581162657423</c:v>
                </c:pt>
                <c:pt idx="14">
                  <c:v>2.336711748532351</c:v>
                </c:pt>
                <c:pt idx="15">
                  <c:v>2.482756232815623</c:v>
                </c:pt>
                <c:pt idx="16">
                  <c:v>2.6379284973665995</c:v>
                </c:pt>
                <c:pt idx="17">
                  <c:v>2.8027990284520121</c:v>
                </c:pt>
                <c:pt idx="18">
                  <c:v>2.977973967730263</c:v>
                </c:pt>
                <c:pt idx="19">
                  <c:v>3.1640973407134045</c:v>
                </c:pt>
                <c:pt idx="20">
                  <c:v>3.3618534245079923</c:v>
                </c:pt>
                <c:pt idx="21">
                  <c:v>3.5719692635397418</c:v>
                </c:pt>
                <c:pt idx="22">
                  <c:v>3.7952173425109756</c:v>
                </c:pt>
                <c:pt idx="23">
                  <c:v>4.0324184264179115</c:v>
                </c:pt>
                <c:pt idx="24">
                  <c:v>4.2844445780690306</c:v>
                </c:pt>
                <c:pt idx="25">
                  <c:v>4.5522223641983448</c:v>
                </c:pt>
                <c:pt idx="26">
                  <c:v>4.8367362619607412</c:v>
                </c:pt>
                <c:pt idx="27">
                  <c:v>5.1390322783332874</c:v>
                </c:pt>
                <c:pt idx="28">
                  <c:v>5.4602217957291179</c:v>
                </c:pt>
                <c:pt idx="29">
                  <c:v>5.8014856579621874</c:v>
                </c:pt>
                <c:pt idx="30">
                  <c:v>6.1640785115848242</c:v>
                </c:pt>
                <c:pt idx="31">
                  <c:v>6.5493334185588754</c:v>
                </c:pt>
                <c:pt idx="32">
                  <c:v>6.958666757218805</c:v>
                </c:pt>
                <c:pt idx="33">
                  <c:v>7.3935834295449805</c:v>
                </c:pt>
                <c:pt idx="34">
                  <c:v>7.8556823938915414</c:v>
                </c:pt>
                <c:pt idx="35">
                  <c:v>8.3466625435097619</c:v>
                </c:pt>
                <c:pt idx="36">
                  <c:v>8.8683289524791213</c:v>
                </c:pt>
                <c:pt idx="37">
                  <c:v>9.4225995120090662</c:v>
                </c:pt>
                <c:pt idx="38">
                  <c:v>10.011511981509633</c:v>
                </c:pt>
                <c:pt idx="39">
                  <c:v>10.637231480353986</c:v>
                </c:pt>
                <c:pt idx="40">
                  <c:v>11.30205844787611</c:v>
                </c:pt>
                <c:pt idx="41">
                  <c:v>12.008437100868367</c:v>
                </c:pt>
                <c:pt idx="42">
                  <c:v>12.75896441967264</c:v>
                </c:pt>
                <c:pt idx="43">
                  <c:v>13.556399695902181</c:v>
                </c:pt>
                <c:pt idx="44">
                  <c:v>14.403674676896067</c:v>
                </c:pt>
                <c:pt idx="45">
                  <c:v>15.303904344202071</c:v>
                </c:pt>
                <c:pt idx="46">
                  <c:v>16.2603983657147</c:v>
                </c:pt>
                <c:pt idx="47">
                  <c:v>17.276673263571869</c:v>
                </c:pt>
                <c:pt idx="48">
                  <c:v>18.356465342545111</c:v>
                </c:pt>
                <c:pt idx="49">
                  <c:v>19.50374442645418</c:v>
                </c:pt>
                <c:pt idx="50">
                  <c:v>20.722728453107568</c:v>
                </c:pt>
                <c:pt idx="51">
                  <c:v>22.017898981426789</c:v>
                </c:pt>
                <c:pt idx="52">
                  <c:v>23.394017667765965</c:v>
                </c:pt>
                <c:pt idx="53">
                  <c:v>24.856143772001339</c:v>
                </c:pt>
                <c:pt idx="54">
                  <c:v>26.409652757751424</c:v>
                </c:pt>
                <c:pt idx="55">
                  <c:v>28.060256055110887</c:v>
                </c:pt>
                <c:pt idx="56">
                  <c:v>29.814022058555317</c:v>
                </c:pt>
                <c:pt idx="57">
                  <c:v>31.677398437215025</c:v>
                </c:pt>
                <c:pt idx="58">
                  <c:v>33.657235839540967</c:v>
                </c:pt>
                <c:pt idx="59">
                  <c:v>35.760813079512275</c:v>
                </c:pt>
                <c:pt idx="60">
                  <c:v>37.995863896981788</c:v>
                </c:pt>
                <c:pt idx="61">
                  <c:v>40.370605390543147</c:v>
                </c:pt>
                <c:pt idx="62">
                  <c:v>42.893768227452092</c:v>
                </c:pt>
                <c:pt idx="63">
                  <c:v>45.574628741667851</c:v>
                </c:pt>
                <c:pt idx="64">
                  <c:v>48.423043038022094</c:v>
                </c:pt>
              </c:numCache>
            </c:numRef>
          </c:yVal>
          <c:smooth val="1"/>
        </c:ser>
        <c:axId val="59005184"/>
        <c:axId val="59327616"/>
      </c:scatterChart>
      <c:valAx>
        <c:axId val="59005184"/>
        <c:scaling>
          <c:orientation val="minMax"/>
          <c:max val="4"/>
        </c:scaling>
        <c:axPos val="b"/>
        <c:numFmt formatCode="0" sourceLinked="0"/>
        <c:tickLblPos val="nextTo"/>
        <c:crossAx val="59327616"/>
        <c:crosses val="autoZero"/>
        <c:crossBetween val="midCat"/>
        <c:majorUnit val="1"/>
      </c:valAx>
      <c:valAx>
        <c:axId val="59327616"/>
        <c:scaling>
          <c:orientation val="minMax"/>
        </c:scaling>
        <c:axPos val="l"/>
        <c:numFmt formatCode="0" sourceLinked="0"/>
        <c:tickLblPos val="nextTo"/>
        <c:crossAx val="59005184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'Modified Euler'!$A$3:$A$83</c:f>
              <c:numCache>
                <c:formatCode>0.00</c:formatCode>
                <c:ptCount val="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2.6500000000000004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2.9000000000000004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3.4000000000000004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3.6500000000000004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3.9000000000000004</c:v>
                </c:pt>
                <c:pt idx="79">
                  <c:v>3.95</c:v>
                </c:pt>
                <c:pt idx="80">
                  <c:v>4</c:v>
                </c:pt>
              </c:numCache>
            </c:numRef>
          </c:xVal>
          <c:yVal>
            <c:numRef>
              <c:f>'Modified Euler'!$B$3:$B$83</c:f>
              <c:numCache>
                <c:formatCode>0.00</c:formatCode>
                <c:ptCount val="81"/>
                <c:pt idx="0">
                  <c:v>1</c:v>
                </c:pt>
                <c:pt idx="1">
                  <c:v>1.0512710963760241</c:v>
                </c:pt>
                <c:pt idx="2">
                  <c:v>1.1051709180756477</c:v>
                </c:pt>
                <c:pt idx="3">
                  <c:v>1.1618342427282831</c:v>
                </c:pt>
                <c:pt idx="4">
                  <c:v>1.2214027581601699</c:v>
                </c:pt>
                <c:pt idx="5">
                  <c:v>1.2840254166877414</c:v>
                </c:pt>
                <c:pt idx="6">
                  <c:v>1.3498588075760032</c:v>
                </c:pt>
                <c:pt idx="7">
                  <c:v>1.4190675485932573</c:v>
                </c:pt>
                <c:pt idx="8">
                  <c:v>1.4918246976412703</c:v>
                </c:pt>
                <c:pt idx="9">
                  <c:v>1.5683121854901689</c:v>
                </c:pt>
                <c:pt idx="10">
                  <c:v>1.6487212707001282</c:v>
                </c:pt>
                <c:pt idx="11">
                  <c:v>1.7332530178673953</c:v>
                </c:pt>
                <c:pt idx="12">
                  <c:v>1.8221188003905091</c:v>
                </c:pt>
                <c:pt idx="13">
                  <c:v>1.9155408290138962</c:v>
                </c:pt>
                <c:pt idx="14">
                  <c:v>2.0137527074704766</c:v>
                </c:pt>
                <c:pt idx="15">
                  <c:v>2.1170000166126748</c:v>
                </c:pt>
                <c:pt idx="16">
                  <c:v>2.2255409284924679</c:v>
                </c:pt>
                <c:pt idx="17">
                  <c:v>2.3396468519259912</c:v>
                </c:pt>
                <c:pt idx="18">
                  <c:v>2.4596031111569499</c:v>
                </c:pt>
                <c:pt idx="19">
                  <c:v>2.5857096593158464</c:v>
                </c:pt>
                <c:pt idx="20">
                  <c:v>2.7182818284590451</c:v>
                </c:pt>
                <c:pt idx="21">
                  <c:v>2.8576511180631639</c:v>
                </c:pt>
                <c:pt idx="22">
                  <c:v>3.0041660239464334</c:v>
                </c:pt>
                <c:pt idx="23">
                  <c:v>3.1581929096897672</c:v>
                </c:pt>
                <c:pt idx="24">
                  <c:v>3.3201169227365472</c:v>
                </c:pt>
                <c:pt idx="25">
                  <c:v>3.4903429574618414</c:v>
                </c:pt>
                <c:pt idx="26">
                  <c:v>3.6692966676192444</c:v>
                </c:pt>
                <c:pt idx="27">
                  <c:v>3.8574255306969745</c:v>
                </c:pt>
                <c:pt idx="28">
                  <c:v>4.0551999668446745</c:v>
                </c:pt>
                <c:pt idx="29">
                  <c:v>4.2631145151688168</c:v>
                </c:pt>
                <c:pt idx="30">
                  <c:v>4.4816890703380645</c:v>
                </c:pt>
                <c:pt idx="31">
                  <c:v>4.7114701825907419</c:v>
                </c:pt>
                <c:pt idx="32">
                  <c:v>4.9530324243951149</c:v>
                </c:pt>
                <c:pt idx="33">
                  <c:v>5.2069798271798486</c:v>
                </c:pt>
                <c:pt idx="34">
                  <c:v>5.4739473917272008</c:v>
                </c:pt>
                <c:pt idx="35">
                  <c:v>5.7546026760057307</c:v>
                </c:pt>
                <c:pt idx="36">
                  <c:v>6.0496474644129465</c:v>
                </c:pt>
                <c:pt idx="37">
                  <c:v>6.3598195226018319</c:v>
                </c:pt>
                <c:pt idx="38">
                  <c:v>6.6858944422792685</c:v>
                </c:pt>
                <c:pt idx="39">
                  <c:v>7.0286875805892945</c:v>
                </c:pt>
                <c:pt idx="40">
                  <c:v>7.3890560989306504</c:v>
                </c:pt>
                <c:pt idx="41">
                  <c:v>7.7679011063067707</c:v>
                </c:pt>
                <c:pt idx="42">
                  <c:v>8.1661699125676517</c:v>
                </c:pt>
                <c:pt idx="43">
                  <c:v>8.5848583971778964</c:v>
                </c:pt>
                <c:pt idx="44">
                  <c:v>9.025013499434122</c:v>
                </c:pt>
                <c:pt idx="45">
                  <c:v>9.4877358363585262</c:v>
                </c:pt>
                <c:pt idx="46">
                  <c:v>9.9741824548147182</c:v>
                </c:pt>
                <c:pt idx="47">
                  <c:v>10.485569724727576</c:v>
                </c:pt>
                <c:pt idx="48">
                  <c:v>11.023176380641605</c:v>
                </c:pt>
                <c:pt idx="49">
                  <c:v>11.588346719223392</c:v>
                </c:pt>
                <c:pt idx="50">
                  <c:v>12.182493960703473</c:v>
                </c:pt>
                <c:pt idx="51">
                  <c:v>12.807103782663029</c:v>
                </c:pt>
                <c:pt idx="52">
                  <c:v>13.463738035001692</c:v>
                </c:pt>
                <c:pt idx="53">
                  <c:v>14.154038645375808</c:v>
                </c:pt>
                <c:pt idx="54">
                  <c:v>14.879731724872837</c:v>
                </c:pt>
                <c:pt idx="55">
                  <c:v>15.642631884188171</c:v>
                </c:pt>
                <c:pt idx="56">
                  <c:v>16.444646771097048</c:v>
                </c:pt>
                <c:pt idx="57">
                  <c:v>17.287781840567639</c:v>
                </c:pt>
                <c:pt idx="58">
                  <c:v>18.174145369443067</c:v>
                </c:pt>
                <c:pt idx="59">
                  <c:v>19.105953728231651</c:v>
                </c:pt>
                <c:pt idx="60">
                  <c:v>20.085536923187668</c:v>
                </c:pt>
                <c:pt idx="61">
                  <c:v>21.115344422540616</c:v>
                </c:pt>
                <c:pt idx="62">
                  <c:v>22.197951281441636</c:v>
                </c:pt>
                <c:pt idx="63">
                  <c:v>23.336064580942711</c:v>
                </c:pt>
                <c:pt idx="64">
                  <c:v>24.532530197109352</c:v>
                </c:pt>
                <c:pt idx="65">
                  <c:v>25.790339917193062</c:v>
                </c:pt>
                <c:pt idx="66">
                  <c:v>27.112638920657893</c:v>
                </c:pt>
                <c:pt idx="67">
                  <c:v>28.502733643767282</c:v>
                </c:pt>
                <c:pt idx="68">
                  <c:v>29.964100047397025</c:v>
                </c:pt>
                <c:pt idx="69">
                  <c:v>31.500392308747937</c:v>
                </c:pt>
                <c:pt idx="70">
                  <c:v>33.115451958692312</c:v>
                </c:pt>
                <c:pt idx="71">
                  <c:v>34.813317487602028</c:v>
                </c:pt>
                <c:pt idx="72">
                  <c:v>36.598234443677988</c:v>
                </c:pt>
                <c:pt idx="73">
                  <c:v>38.474666049032137</c:v>
                </c:pt>
                <c:pt idx="74">
                  <c:v>40.447304360067399</c:v>
                </c:pt>
                <c:pt idx="75">
                  <c:v>42.521082000062783</c:v>
                </c:pt>
                <c:pt idx="76">
                  <c:v>44.701184493300836</c:v>
                </c:pt>
                <c:pt idx="77">
                  <c:v>46.993063231579285</c:v>
                </c:pt>
                <c:pt idx="78">
                  <c:v>49.402449105530188</c:v>
                </c:pt>
                <c:pt idx="79">
                  <c:v>51.935366834831441</c:v>
                </c:pt>
                <c:pt idx="80">
                  <c:v>54.598150033144236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'Modified Euler'!$D$3:$D$7</c:f>
              <c:numCache>
                <c:formatCode>0.00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'Modified Euler'!$F$3:$F$7</c:f>
              <c:numCache>
                <c:formatCode>0.00</c:formatCode>
                <c:ptCount val="5"/>
                <c:pt idx="0">
                  <c:v>1</c:v>
                </c:pt>
                <c:pt idx="1">
                  <c:v>2.5</c:v>
                </c:pt>
                <c:pt idx="2">
                  <c:v>6.25</c:v>
                </c:pt>
                <c:pt idx="3">
                  <c:v>15.625</c:v>
                </c:pt>
                <c:pt idx="4">
                  <c:v>39.0625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'Modified Euler'!$D$12:$D$20</c:f>
              <c:numCache>
                <c:formatCode>0.00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'Modified Euler'!$F$12:$F$20</c:f>
              <c:numCache>
                <c:formatCode>0.00</c:formatCode>
                <c:ptCount val="9"/>
                <c:pt idx="0">
                  <c:v>1</c:v>
                </c:pt>
                <c:pt idx="1">
                  <c:v>1.625</c:v>
                </c:pt>
                <c:pt idx="2">
                  <c:v>2.640625</c:v>
                </c:pt>
                <c:pt idx="3">
                  <c:v>4.291015625</c:v>
                </c:pt>
                <c:pt idx="4">
                  <c:v>6.972900390625</c:v>
                </c:pt>
                <c:pt idx="5">
                  <c:v>11.330963134765625</c:v>
                </c:pt>
                <c:pt idx="6">
                  <c:v>18.412815093994141</c:v>
                </c:pt>
                <c:pt idx="7">
                  <c:v>29.920824527740479</c:v>
                </c:pt>
                <c:pt idx="8">
                  <c:v>48.621339857578278</c:v>
                </c:pt>
              </c:numCache>
            </c:numRef>
          </c:yVal>
        </c:ser>
        <c:ser>
          <c:idx val="3"/>
          <c:order val="3"/>
          <c:marker>
            <c:symbol val="none"/>
          </c:marker>
          <c:xVal>
            <c:numRef>
              <c:f>'Modified Euler'!$D$25:$D$41</c:f>
              <c:numCache>
                <c:formatCode>0.00</c:formatCode>
                <c:ptCount val="1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</c:numCache>
            </c:numRef>
          </c:xVal>
          <c:yVal>
            <c:numRef>
              <c:f>'Modified Euler'!$F$25:$F$41</c:f>
              <c:numCache>
                <c:formatCode>0.00</c:formatCode>
                <c:ptCount val="17"/>
                <c:pt idx="0">
                  <c:v>1</c:v>
                </c:pt>
                <c:pt idx="1">
                  <c:v>1.28125</c:v>
                </c:pt>
                <c:pt idx="2">
                  <c:v>1.6416015625</c:v>
                </c:pt>
                <c:pt idx="3">
                  <c:v>2.103302001953125</c:v>
                </c:pt>
                <c:pt idx="4">
                  <c:v>2.6948556900024414</c:v>
                </c:pt>
                <c:pt idx="5">
                  <c:v>3.4527838528156281</c:v>
                </c:pt>
                <c:pt idx="6">
                  <c:v>4.4238793114200234</c:v>
                </c:pt>
                <c:pt idx="7">
                  <c:v>5.668095367756905</c:v>
                </c:pt>
                <c:pt idx="8">
                  <c:v>7.2622471899385346</c:v>
                </c:pt>
                <c:pt idx="9">
                  <c:v>9.3047542121087474</c:v>
                </c:pt>
                <c:pt idx="10">
                  <c:v>11.921716334264332</c:v>
                </c:pt>
                <c:pt idx="11">
                  <c:v>15.274699053276175</c:v>
                </c:pt>
                <c:pt idx="12">
                  <c:v>19.570708162010099</c:v>
                </c:pt>
                <c:pt idx="13">
                  <c:v>25.074969832575441</c:v>
                </c:pt>
                <c:pt idx="14">
                  <c:v>32.127305097987282</c:v>
                </c:pt>
                <c:pt idx="15">
                  <c:v>41.163109656796209</c:v>
                </c:pt>
                <c:pt idx="16">
                  <c:v>52.740234247770147</c:v>
                </c:pt>
              </c:numCache>
            </c:numRef>
          </c:yVal>
        </c:ser>
        <c:ser>
          <c:idx val="4"/>
          <c:order val="4"/>
          <c:marker>
            <c:symbol val="none"/>
          </c:marker>
          <c:xVal>
            <c:numRef>
              <c:f>'Modified Euler'!$D$46:$D$88</c:f>
              <c:numCache>
                <c:formatCode>0.00</c:formatCode>
                <c:ptCount val="43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</c:numCache>
            </c:numRef>
          </c:xVal>
          <c:yVal>
            <c:numRef>
              <c:f>'Modified Euler'!$F$46:$F$88</c:f>
              <c:numCache>
                <c:formatCode>0.00</c:formatCode>
                <c:ptCount val="43"/>
                <c:pt idx="0">
                  <c:v>1</c:v>
                </c:pt>
                <c:pt idx="1">
                  <c:v>1.1328125</c:v>
                </c:pt>
                <c:pt idx="2">
                  <c:v>1.28326416015625</c:v>
                </c:pt>
                <c:pt idx="3">
                  <c:v>1.453697681427002</c:v>
                </c:pt>
                <c:pt idx="4">
                  <c:v>1.6467669047415257</c:v>
                </c:pt>
                <c:pt idx="5">
                  <c:v>1.8654781342775095</c:v>
                </c:pt>
                <c:pt idx="6">
                  <c:v>2.1132369489862413</c:v>
                </c:pt>
                <c:pt idx="7">
                  <c:v>2.3939012312734764</c:v>
                </c:pt>
                <c:pt idx="8">
                  <c:v>2.711841238551985</c:v>
                </c:pt>
                <c:pt idx="9">
                  <c:v>3.0720076530471703</c:v>
                </c:pt>
                <c:pt idx="10">
                  <c:v>3.4800086694674977</c:v>
                </c:pt>
                <c:pt idx="11">
                  <c:v>3.9421973208811498</c:v>
                </c:pt>
                <c:pt idx="12">
                  <c:v>4.4657704025606773</c:v>
                </c:pt>
                <c:pt idx="13">
                  <c:v>5.0588805341507674</c:v>
                </c:pt>
                <c:pt idx="14">
                  <c:v>5.7307631050926666</c:v>
                </c:pt>
                <c:pt idx="15">
                  <c:v>6.4918800799877863</c:v>
                </c:pt>
                <c:pt idx="16">
                  <c:v>7.3540829031111645</c:v>
                </c:pt>
                <c:pt idx="17">
                  <c:v>8.3307970386806165</c:v>
                </c:pt>
                <c:pt idx="18">
                  <c:v>9.437231020380386</c:v>
                </c:pt>
                <c:pt idx="19">
                  <c:v>10.690613265274656</c:v>
                </c:pt>
                <c:pt idx="20">
                  <c:v>12.110460339568947</c:v>
                </c:pt>
                <c:pt idx="21">
                  <c:v>13.718880853417948</c:v>
                </c:pt>
                <c:pt idx="22">
                  <c:v>15.54091971676252</c:v>
                </c:pt>
                <c:pt idx="23">
                  <c:v>17.604948116645041</c:v>
                </c:pt>
                <c:pt idx="24">
                  <c:v>19.94310528838696</c:v>
                </c:pt>
                <c:pt idx="25">
                  <c:v>22.591798959500853</c:v>
                </c:pt>
                <c:pt idx="26">
                  <c:v>25.592272258809558</c:v>
                </c:pt>
                <c:pt idx="27">
                  <c:v>28.991245918182702</c:v>
                </c:pt>
                <c:pt idx="28">
                  <c:v>32.841645766691343</c:v>
                </c:pt>
                <c:pt idx="29">
                  <c:v>37.203426845080038</c:v>
                </c:pt>
                <c:pt idx="30">
                  <c:v>42.144506972942231</c:v>
                </c:pt>
                <c:pt idx="31">
                  <c:v>47.741824305286123</c:v>
                </c:pt>
                <c:pt idx="32">
                  <c:v>54.082535345831936</c:v>
                </c:pt>
              </c:numCache>
            </c:numRef>
          </c:yVal>
        </c:ser>
        <c:ser>
          <c:idx val="5"/>
          <c:order val="5"/>
          <c:marker>
            <c:symbol val="none"/>
          </c:marker>
          <c:xVal>
            <c:numRef>
              <c:f>'Modified Euler'!$H$3:$H$67</c:f>
              <c:numCache>
                <c:formatCode>0.00</c:formatCode>
                <c:ptCount val="65"/>
                <c:pt idx="0">
                  <c:v>0</c:v>
                </c:pt>
                <c:pt idx="1">
                  <c:v>6.25E-2</c:v>
                </c:pt>
                <c:pt idx="2">
                  <c:v>0.125</c:v>
                </c:pt>
                <c:pt idx="3">
                  <c:v>0.1875</c:v>
                </c:pt>
                <c:pt idx="4">
                  <c:v>0.25</c:v>
                </c:pt>
                <c:pt idx="5">
                  <c:v>0.3125</c:v>
                </c:pt>
                <c:pt idx="6">
                  <c:v>0.375</c:v>
                </c:pt>
                <c:pt idx="7">
                  <c:v>0.4375</c:v>
                </c:pt>
                <c:pt idx="8">
                  <c:v>0.5</c:v>
                </c:pt>
                <c:pt idx="9">
                  <c:v>0.5625</c:v>
                </c:pt>
                <c:pt idx="10">
                  <c:v>0.625</c:v>
                </c:pt>
                <c:pt idx="11">
                  <c:v>0.6875</c:v>
                </c:pt>
                <c:pt idx="12">
                  <c:v>0.75</c:v>
                </c:pt>
                <c:pt idx="13">
                  <c:v>0.8125</c:v>
                </c:pt>
                <c:pt idx="14">
                  <c:v>0.875</c:v>
                </c:pt>
                <c:pt idx="15">
                  <c:v>0.9375</c:v>
                </c:pt>
                <c:pt idx="16">
                  <c:v>1</c:v>
                </c:pt>
                <c:pt idx="17">
                  <c:v>1.0625</c:v>
                </c:pt>
                <c:pt idx="18">
                  <c:v>1.125</c:v>
                </c:pt>
                <c:pt idx="19">
                  <c:v>1.1875</c:v>
                </c:pt>
                <c:pt idx="20">
                  <c:v>1.25</c:v>
                </c:pt>
                <c:pt idx="21">
                  <c:v>1.3125</c:v>
                </c:pt>
                <c:pt idx="22">
                  <c:v>1.375</c:v>
                </c:pt>
                <c:pt idx="23">
                  <c:v>1.4375</c:v>
                </c:pt>
                <c:pt idx="24">
                  <c:v>1.5</c:v>
                </c:pt>
                <c:pt idx="25">
                  <c:v>1.5625</c:v>
                </c:pt>
                <c:pt idx="26">
                  <c:v>1.625</c:v>
                </c:pt>
                <c:pt idx="27">
                  <c:v>1.6875</c:v>
                </c:pt>
                <c:pt idx="28">
                  <c:v>1.75</c:v>
                </c:pt>
                <c:pt idx="29">
                  <c:v>1.8125</c:v>
                </c:pt>
                <c:pt idx="30">
                  <c:v>1.875</c:v>
                </c:pt>
                <c:pt idx="31">
                  <c:v>1.9375</c:v>
                </c:pt>
                <c:pt idx="32">
                  <c:v>2</c:v>
                </c:pt>
                <c:pt idx="33">
                  <c:v>2.0625</c:v>
                </c:pt>
                <c:pt idx="34">
                  <c:v>2.125</c:v>
                </c:pt>
                <c:pt idx="35">
                  <c:v>2.1875</c:v>
                </c:pt>
                <c:pt idx="36">
                  <c:v>2.25</c:v>
                </c:pt>
                <c:pt idx="37">
                  <c:v>2.3125</c:v>
                </c:pt>
                <c:pt idx="38">
                  <c:v>2.375</c:v>
                </c:pt>
                <c:pt idx="39">
                  <c:v>2.4375</c:v>
                </c:pt>
                <c:pt idx="40">
                  <c:v>2.5</c:v>
                </c:pt>
                <c:pt idx="41">
                  <c:v>2.5625</c:v>
                </c:pt>
                <c:pt idx="42">
                  <c:v>2.625</c:v>
                </c:pt>
                <c:pt idx="43">
                  <c:v>2.6875</c:v>
                </c:pt>
                <c:pt idx="44">
                  <c:v>2.75</c:v>
                </c:pt>
                <c:pt idx="45">
                  <c:v>2.8125</c:v>
                </c:pt>
                <c:pt idx="46">
                  <c:v>2.875</c:v>
                </c:pt>
                <c:pt idx="47">
                  <c:v>2.9375</c:v>
                </c:pt>
                <c:pt idx="48">
                  <c:v>3</c:v>
                </c:pt>
                <c:pt idx="49">
                  <c:v>3.0625</c:v>
                </c:pt>
                <c:pt idx="50">
                  <c:v>3.125</c:v>
                </c:pt>
                <c:pt idx="51">
                  <c:v>3.1875</c:v>
                </c:pt>
                <c:pt idx="52">
                  <c:v>3.25</c:v>
                </c:pt>
                <c:pt idx="53">
                  <c:v>3.3125</c:v>
                </c:pt>
                <c:pt idx="54">
                  <c:v>3.375</c:v>
                </c:pt>
                <c:pt idx="55">
                  <c:v>3.4375</c:v>
                </c:pt>
                <c:pt idx="56">
                  <c:v>3.5</c:v>
                </c:pt>
                <c:pt idx="57">
                  <c:v>3.5625</c:v>
                </c:pt>
                <c:pt idx="58">
                  <c:v>3.625</c:v>
                </c:pt>
                <c:pt idx="59">
                  <c:v>3.6875</c:v>
                </c:pt>
                <c:pt idx="60">
                  <c:v>3.75</c:v>
                </c:pt>
                <c:pt idx="61">
                  <c:v>3.8125</c:v>
                </c:pt>
                <c:pt idx="62">
                  <c:v>3.875</c:v>
                </c:pt>
                <c:pt idx="63">
                  <c:v>3.9375</c:v>
                </c:pt>
                <c:pt idx="64">
                  <c:v>4</c:v>
                </c:pt>
              </c:numCache>
            </c:numRef>
          </c:xVal>
          <c:yVal>
            <c:numRef>
              <c:f>'Modified Euler'!$J$3:$J$67</c:f>
              <c:numCache>
                <c:formatCode>0.00</c:formatCode>
                <c:ptCount val="65"/>
                <c:pt idx="0">
                  <c:v>1</c:v>
                </c:pt>
                <c:pt idx="1">
                  <c:v>1.064453125</c:v>
                </c:pt>
                <c:pt idx="2">
                  <c:v>1.1330604553222656</c:v>
                </c:pt>
                <c:pt idx="3">
                  <c:v>1.2060897424817085</c:v>
                </c:pt>
                <c:pt idx="4">
                  <c:v>1.2838259954150999</c:v>
                </c:pt>
                <c:pt idx="5">
                  <c:v>1.3665725927758388</c:v>
                </c:pt>
                <c:pt idx="6">
                  <c:v>1.4546524669195939</c:v>
                </c:pt>
                <c:pt idx="7">
                  <c:v>1.5484093642015209</c:v>
                </c:pt>
                <c:pt idx="8">
                  <c:v>1.648209186503572</c:v>
                </c:pt>
                <c:pt idx="9">
                  <c:v>1.7544414192274349</c:v>
                </c:pt>
                <c:pt idx="10">
                  <c:v>1.8675206513260783</c:v>
                </c:pt>
                <c:pt idx="11">
                  <c:v>1.9878881933060795</c:v>
                </c:pt>
                <c:pt idx="12">
                  <c:v>2.1160137995152604</c:v>
                </c:pt>
                <c:pt idx="13">
                  <c:v>2.2523975014371422</c:v>
                </c:pt>
                <c:pt idx="14">
                  <c:v>2.3975715591469582</c:v>
                </c:pt>
                <c:pt idx="15">
                  <c:v>2.5521025385451019</c:v>
                </c:pt>
                <c:pt idx="16">
                  <c:v>2.7165935224747666</c:v>
                </c:pt>
                <c:pt idx="17">
                  <c:v>2.8916864643530231</c:v>
                </c:pt>
                <c:pt idx="18">
                  <c:v>3.0780646935007767</c:v>
                </c:pt>
                <c:pt idx="19">
                  <c:v>3.2764555819490688</c:v>
                </c:pt>
                <c:pt idx="20">
                  <c:v>3.48763338312938</c:v>
                </c:pt>
                <c:pt idx="21">
                  <c:v>3.7124222535263907</c:v>
                </c:pt>
                <c:pt idx="22">
                  <c:v>3.9516994690857086</c:v>
                </c:pt>
                <c:pt idx="23">
                  <c:v>4.2063988489291235</c:v>
                </c:pt>
                <c:pt idx="24">
                  <c:v>4.4775143997390083</c:v>
                </c:pt>
                <c:pt idx="25">
                  <c:v>4.7661041950346865</c:v>
                </c:pt>
                <c:pt idx="26">
                  <c:v>5.0732945044802813</c:v>
                </c:pt>
                <c:pt idx="27">
                  <c:v>5.4002841893393621</c:v>
                </c:pt>
                <c:pt idx="28">
                  <c:v>5.7483493812303754</c:v>
                </c:pt>
                <c:pt idx="29">
                  <c:v>6.1188484624424895</c:v>
                </c:pt>
                <c:pt idx="30">
                  <c:v>6.5132273672483532</c:v>
                </c:pt>
                <c:pt idx="31">
                  <c:v>6.933025224903032</c:v>
                </c:pt>
                <c:pt idx="32">
                  <c:v>7.37988036635186</c:v>
                </c:pt>
                <c:pt idx="33">
                  <c:v>7.8555367180893825</c:v>
                </c:pt>
                <c:pt idx="34">
                  <c:v>8.3618506081224879</c:v>
                </c:pt>
                <c:pt idx="35">
                  <c:v>8.9007980105991322</c:v>
                </c:pt>
                <c:pt idx="36">
                  <c:v>9.4744822573760299</c:v>
                </c:pt>
                <c:pt idx="37">
                  <c:v>10.085142246620968</c:v>
                </c:pt>
                <c:pt idx="38">
                  <c:v>10.735161180485211</c:v>
                </c:pt>
                <c:pt idx="39">
                  <c:v>11.427075865946172</c:v>
                </c:pt>
                <c:pt idx="40">
                  <c:v>12.163586615118485</c:v>
                </c:pt>
                <c:pt idx="41">
                  <c:v>12.947567783671044</c:v>
                </c:pt>
                <c:pt idx="42">
                  <c:v>13.782078988477966</c:v>
                </c:pt>
                <c:pt idx="43">
                  <c:v>14.67037704828221</c:v>
                </c:pt>
                <c:pt idx="44">
                  <c:v>15.615928693972275</c:v>
                </c:pt>
                <c:pt idx="45">
                  <c:v>16.622424098075957</c:v>
                </c:pt>
                <c:pt idx="46">
                  <c:v>17.693791276272258</c:v>
                </c:pt>
                <c:pt idx="47">
                  <c:v>18.834211417125744</c:v>
                </c:pt>
                <c:pt idx="48">
                  <c:v>20.048135199870178</c:v>
                </c:pt>
                <c:pt idx="49">
                  <c:v>21.340300163924312</c:v>
                </c:pt>
                <c:pt idx="50">
                  <c:v>22.715749197927245</c:v>
                </c:pt>
                <c:pt idx="51">
                  <c:v>24.1798502204499</c:v>
                </c:pt>
                <c:pt idx="52">
                  <c:v>25.738317129189834</c:v>
                </c:pt>
                <c:pt idx="53">
                  <c:v>27.397232100407148</c:v>
                </c:pt>
                <c:pt idx="54">
                  <c:v>29.163069325628705</c:v>
                </c:pt>
                <c:pt idx="55">
                  <c:v>31.042720278257118</c:v>
                </c:pt>
                <c:pt idx="56">
                  <c:v>33.043520608691658</c:v>
                </c:pt>
                <c:pt idx="57">
                  <c:v>35.173278772923737</c:v>
                </c:pt>
                <c:pt idx="58">
                  <c:v>37.440306506334835</c:v>
                </c:pt>
                <c:pt idx="59">
                  <c:v>39.853451261625949</c:v>
                </c:pt>
                <c:pt idx="60">
                  <c:v>42.422130737472934</c:v>
                </c:pt>
                <c:pt idx="61">
                  <c:v>45.156369632661622</c:v>
                </c:pt>
                <c:pt idx="62">
                  <c:v>48.066838769141768</c:v>
                </c:pt>
                <c:pt idx="63">
                  <c:v>51.164896736684106</c:v>
                </c:pt>
                <c:pt idx="64">
                  <c:v>54.462634221665702</c:v>
                </c:pt>
              </c:numCache>
            </c:numRef>
          </c:yVal>
          <c:smooth val="1"/>
        </c:ser>
        <c:axId val="61790080"/>
        <c:axId val="63458688"/>
      </c:scatterChart>
      <c:valAx>
        <c:axId val="61790080"/>
        <c:scaling>
          <c:orientation val="minMax"/>
          <c:max val="4"/>
        </c:scaling>
        <c:axPos val="b"/>
        <c:numFmt formatCode="0" sourceLinked="0"/>
        <c:tickLblPos val="nextTo"/>
        <c:crossAx val="63458688"/>
        <c:crosses val="autoZero"/>
        <c:crossBetween val="midCat"/>
        <c:majorUnit val="1"/>
      </c:valAx>
      <c:valAx>
        <c:axId val="63458688"/>
        <c:scaling>
          <c:orientation val="minMax"/>
        </c:scaling>
        <c:axPos val="l"/>
        <c:numFmt formatCode="0" sourceLinked="0"/>
        <c:tickLblPos val="nextTo"/>
        <c:crossAx val="61790080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'RK4'!$A$3:$A$83</c:f>
              <c:numCache>
                <c:formatCode>General</c:formatCode>
                <c:ptCount val="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2.6500000000000004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2.9000000000000004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3.4000000000000004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3.6500000000000004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3.9000000000000004</c:v>
                </c:pt>
                <c:pt idx="79">
                  <c:v>3.95</c:v>
                </c:pt>
                <c:pt idx="80">
                  <c:v>4</c:v>
                </c:pt>
              </c:numCache>
            </c:numRef>
          </c:xVal>
          <c:yVal>
            <c:numRef>
              <c:f>'RK4'!$B$3:$B$83</c:f>
              <c:numCache>
                <c:formatCode>0.00</c:formatCode>
                <c:ptCount val="81"/>
                <c:pt idx="0">
                  <c:v>1</c:v>
                </c:pt>
                <c:pt idx="1">
                  <c:v>1.0512710963760241</c:v>
                </c:pt>
                <c:pt idx="2">
                  <c:v>1.1051709180756477</c:v>
                </c:pt>
                <c:pt idx="3">
                  <c:v>1.1618342427282831</c:v>
                </c:pt>
                <c:pt idx="4">
                  <c:v>1.2214027581601699</c:v>
                </c:pt>
                <c:pt idx="5">
                  <c:v>1.2840254166877414</c:v>
                </c:pt>
                <c:pt idx="6">
                  <c:v>1.3498588075760032</c:v>
                </c:pt>
                <c:pt idx="7">
                  <c:v>1.4190675485932573</c:v>
                </c:pt>
                <c:pt idx="8">
                  <c:v>1.4918246976412703</c:v>
                </c:pt>
                <c:pt idx="9">
                  <c:v>1.5683121854901689</c:v>
                </c:pt>
                <c:pt idx="10">
                  <c:v>1.6487212707001282</c:v>
                </c:pt>
                <c:pt idx="11">
                  <c:v>1.7332530178673953</c:v>
                </c:pt>
                <c:pt idx="12">
                  <c:v>1.8221188003905091</c:v>
                </c:pt>
                <c:pt idx="13">
                  <c:v>1.9155408290138962</c:v>
                </c:pt>
                <c:pt idx="14">
                  <c:v>2.0137527074704766</c:v>
                </c:pt>
                <c:pt idx="15">
                  <c:v>2.1170000166126748</c:v>
                </c:pt>
                <c:pt idx="16">
                  <c:v>2.2255409284924679</c:v>
                </c:pt>
                <c:pt idx="17">
                  <c:v>2.3396468519259912</c:v>
                </c:pt>
                <c:pt idx="18">
                  <c:v>2.4596031111569499</c:v>
                </c:pt>
                <c:pt idx="19">
                  <c:v>2.5857096593158464</c:v>
                </c:pt>
                <c:pt idx="20">
                  <c:v>2.7182818284590451</c:v>
                </c:pt>
                <c:pt idx="21">
                  <c:v>2.8576511180631639</c:v>
                </c:pt>
                <c:pt idx="22">
                  <c:v>3.0041660239464334</c:v>
                </c:pt>
                <c:pt idx="23">
                  <c:v>3.1581929096897672</c:v>
                </c:pt>
                <c:pt idx="24">
                  <c:v>3.3201169227365472</c:v>
                </c:pt>
                <c:pt idx="25">
                  <c:v>3.4903429574618414</c:v>
                </c:pt>
                <c:pt idx="26">
                  <c:v>3.6692966676192444</c:v>
                </c:pt>
                <c:pt idx="27">
                  <c:v>3.8574255306969745</c:v>
                </c:pt>
                <c:pt idx="28">
                  <c:v>4.0551999668446745</c:v>
                </c:pt>
                <c:pt idx="29">
                  <c:v>4.2631145151688168</c:v>
                </c:pt>
                <c:pt idx="30">
                  <c:v>4.4816890703380645</c:v>
                </c:pt>
                <c:pt idx="31">
                  <c:v>4.7114701825907419</c:v>
                </c:pt>
                <c:pt idx="32">
                  <c:v>4.9530324243951149</c:v>
                </c:pt>
                <c:pt idx="33">
                  <c:v>5.2069798271798486</c:v>
                </c:pt>
                <c:pt idx="34">
                  <c:v>5.4739473917272008</c:v>
                </c:pt>
                <c:pt idx="35">
                  <c:v>5.7546026760057307</c:v>
                </c:pt>
                <c:pt idx="36">
                  <c:v>6.0496474644129465</c:v>
                </c:pt>
                <c:pt idx="37">
                  <c:v>6.3598195226018319</c:v>
                </c:pt>
                <c:pt idx="38">
                  <c:v>6.6858944422792685</c:v>
                </c:pt>
                <c:pt idx="39">
                  <c:v>7.0286875805892945</c:v>
                </c:pt>
                <c:pt idx="40">
                  <c:v>7.3890560989306504</c:v>
                </c:pt>
                <c:pt idx="41">
                  <c:v>7.7679011063067707</c:v>
                </c:pt>
                <c:pt idx="42">
                  <c:v>8.1661699125676517</c:v>
                </c:pt>
                <c:pt idx="43">
                  <c:v>8.5848583971778964</c:v>
                </c:pt>
                <c:pt idx="44">
                  <c:v>9.025013499434122</c:v>
                </c:pt>
                <c:pt idx="45">
                  <c:v>9.4877358363585262</c:v>
                </c:pt>
                <c:pt idx="46">
                  <c:v>9.9741824548147182</c:v>
                </c:pt>
                <c:pt idx="47">
                  <c:v>10.485569724727576</c:v>
                </c:pt>
                <c:pt idx="48">
                  <c:v>11.023176380641605</c:v>
                </c:pt>
                <c:pt idx="49">
                  <c:v>11.588346719223392</c:v>
                </c:pt>
                <c:pt idx="50">
                  <c:v>12.182493960703473</c:v>
                </c:pt>
                <c:pt idx="51">
                  <c:v>12.807103782663029</c:v>
                </c:pt>
                <c:pt idx="52">
                  <c:v>13.463738035001692</c:v>
                </c:pt>
                <c:pt idx="53">
                  <c:v>14.154038645375808</c:v>
                </c:pt>
                <c:pt idx="54">
                  <c:v>14.879731724872837</c:v>
                </c:pt>
                <c:pt idx="55">
                  <c:v>15.642631884188171</c:v>
                </c:pt>
                <c:pt idx="56">
                  <c:v>16.444646771097048</c:v>
                </c:pt>
                <c:pt idx="57">
                  <c:v>17.287781840567639</c:v>
                </c:pt>
                <c:pt idx="58">
                  <c:v>18.174145369443067</c:v>
                </c:pt>
                <c:pt idx="59">
                  <c:v>19.105953728231651</c:v>
                </c:pt>
                <c:pt idx="60">
                  <c:v>20.085536923187668</c:v>
                </c:pt>
                <c:pt idx="61">
                  <c:v>21.115344422540616</c:v>
                </c:pt>
                <c:pt idx="62">
                  <c:v>22.197951281441636</c:v>
                </c:pt>
                <c:pt idx="63">
                  <c:v>23.336064580942711</c:v>
                </c:pt>
                <c:pt idx="64">
                  <c:v>24.532530197109352</c:v>
                </c:pt>
                <c:pt idx="65">
                  <c:v>25.790339917193062</c:v>
                </c:pt>
                <c:pt idx="66">
                  <c:v>27.112638920657893</c:v>
                </c:pt>
                <c:pt idx="67">
                  <c:v>28.502733643767282</c:v>
                </c:pt>
                <c:pt idx="68">
                  <c:v>29.964100047397025</c:v>
                </c:pt>
                <c:pt idx="69">
                  <c:v>31.500392308747937</c:v>
                </c:pt>
                <c:pt idx="70">
                  <c:v>33.115451958692312</c:v>
                </c:pt>
                <c:pt idx="71">
                  <c:v>34.813317487602028</c:v>
                </c:pt>
                <c:pt idx="72">
                  <c:v>36.598234443677988</c:v>
                </c:pt>
                <c:pt idx="73">
                  <c:v>38.474666049032137</c:v>
                </c:pt>
                <c:pt idx="74">
                  <c:v>40.447304360067399</c:v>
                </c:pt>
                <c:pt idx="75">
                  <c:v>42.521082000062783</c:v>
                </c:pt>
                <c:pt idx="76">
                  <c:v>44.701184493300836</c:v>
                </c:pt>
                <c:pt idx="77">
                  <c:v>46.993063231579285</c:v>
                </c:pt>
                <c:pt idx="78">
                  <c:v>49.402449105530188</c:v>
                </c:pt>
                <c:pt idx="79">
                  <c:v>51.935366834831441</c:v>
                </c:pt>
                <c:pt idx="80">
                  <c:v>54.598150033144236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'RK4'!$D$3:$D$7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'RK4'!$I$3:$I$7</c:f>
              <c:numCache>
                <c:formatCode>0.00</c:formatCode>
                <c:ptCount val="5"/>
                <c:pt idx="0">
                  <c:v>1</c:v>
                </c:pt>
                <c:pt idx="1">
                  <c:v>2.708333333333333</c:v>
                </c:pt>
                <c:pt idx="2">
                  <c:v>7.3350694444444438</c:v>
                </c:pt>
                <c:pt idx="3">
                  <c:v>19.865813078703702</c:v>
                </c:pt>
                <c:pt idx="4">
                  <c:v>53.803243754822532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'RK4'!$D$12:$D$20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'RK4'!$I$12:$I$20</c:f>
              <c:numCache>
                <c:formatCode>0.00</c:formatCode>
                <c:ptCount val="9"/>
                <c:pt idx="0">
                  <c:v>1</c:v>
                </c:pt>
                <c:pt idx="1">
                  <c:v>1.6484375</c:v>
                </c:pt>
                <c:pt idx="2">
                  <c:v>2.71734619140625</c:v>
                </c:pt>
                <c:pt idx="3">
                  <c:v>4.4793753623962402</c:v>
                </c:pt>
                <c:pt idx="4">
                  <c:v>7.3839703239500523</c:v>
                </c:pt>
                <c:pt idx="5">
                  <c:v>12.172013580886414</c:v>
                </c:pt>
                <c:pt idx="6">
                  <c:v>20.064803637242449</c:v>
                </c:pt>
                <c:pt idx="7">
                  <c:v>33.075574745766851</c:v>
                </c:pt>
                <c:pt idx="8">
                  <c:v>54.523017744975043</c:v>
                </c:pt>
              </c:numCache>
            </c:numRef>
          </c:yVal>
        </c:ser>
        <c:ser>
          <c:idx val="3"/>
          <c:order val="3"/>
          <c:marker>
            <c:symbol val="none"/>
          </c:marker>
          <c:xVal>
            <c:numRef>
              <c:f>'RK4'!$D$25:$D$41</c:f>
              <c:numCache>
                <c:formatCode>General</c:formatCode>
                <c:ptCount val="1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</c:numCache>
            </c:numRef>
          </c:xVal>
          <c:yVal>
            <c:numRef>
              <c:f>'RK4'!$I$25:$I$41</c:f>
              <c:numCache>
                <c:formatCode>0.00</c:formatCode>
                <c:ptCount val="17"/>
                <c:pt idx="0">
                  <c:v>1</c:v>
                </c:pt>
                <c:pt idx="1">
                  <c:v>1.2840169270833333</c:v>
                </c:pt>
                <c:pt idx="2">
                  <c:v>1.648699469036526</c:v>
                </c:pt>
                <c:pt idx="3">
                  <c:v>2.1169580259162033</c:v>
                </c:pt>
                <c:pt idx="4">
                  <c:v>2.7182099392013228</c:v>
                </c:pt>
                <c:pt idx="5">
                  <c:v>3.4902275733006567</c:v>
                </c:pt>
                <c:pt idx="6">
                  <c:v>4.4815112834910291</c:v>
                </c:pt>
                <c:pt idx="7">
                  <c:v>5.7543363469174365</c:v>
                </c:pt>
                <c:pt idx="8">
                  <c:v>7.3886652735728608</c:v>
                </c:pt>
                <c:pt idx="9">
                  <c:v>9.4871712798203625</c:v>
                </c:pt>
                <c:pt idx="10">
                  <c:v>12.181688513428197</c:v>
                </c:pt>
                <c:pt idx="11">
                  <c:v>15.641494251698413</c:v>
                </c:pt>
                <c:pt idx="12">
                  <c:v>20.08394338405742</c:v>
                </c:pt>
                <c:pt idx="13">
                  <c:v>25.788123267713051</c:v>
                </c:pt>
                <c:pt idx="14">
                  <c:v>33.112386793455116</c:v>
                </c:pt>
                <c:pt idx="15">
                  <c:v>42.516865138926988</c:v>
                </c:pt>
                <c:pt idx="16">
                  <c:v>54.59237452490153</c:v>
                </c:pt>
              </c:numCache>
            </c:numRef>
          </c:yVal>
        </c:ser>
        <c:ser>
          <c:idx val="4"/>
          <c:order val="4"/>
          <c:marker>
            <c:symbol val="none"/>
          </c:marker>
          <c:xVal>
            <c:numRef>
              <c:f>'RK4'!$D$46:$D$88</c:f>
              <c:numCache>
                <c:formatCode>General</c:formatCode>
                <c:ptCount val="43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</c:numCache>
            </c:numRef>
          </c:xVal>
          <c:yVal>
            <c:numRef>
              <c:f>'RK4'!$I$46:$I$88</c:f>
              <c:numCache>
                <c:formatCode>0.00</c:formatCode>
                <c:ptCount val="43"/>
                <c:pt idx="0">
                  <c:v>1</c:v>
                </c:pt>
                <c:pt idx="1">
                  <c:v>1.133148193359375</c:v>
                </c:pt>
                <c:pt idx="2">
                  <c:v>1.2840248281136155</c:v>
                </c:pt>
                <c:pt idx="3">
                  <c:v>1.4549904142055254</c:v>
                </c:pt>
                <c:pt idx="4">
                  <c:v>1.6487197592121998</c:v>
                </c:pt>
                <c:pt idx="5">
                  <c:v>1.8682438165072079</c:v>
                </c:pt>
                <c:pt idx="6">
                  <c:v>2.1169971054299666</c:v>
                </c:pt>
                <c:pt idx="7">
                  <c:v>2.3988714453649931</c:v>
                </c:pt>
                <c:pt idx="8">
                  <c:v>2.7182768444167347</c:v>
                </c:pt>
                <c:pt idx="9">
                  <c:v>3.0802104953014458</c:v>
                </c:pt>
                <c:pt idx="10">
                  <c:v>3.490334957917419</c:v>
                </c:pt>
                <c:pt idx="11">
                  <c:v>3.9550667517831934</c:v>
                </c:pt>
                <c:pt idx="12">
                  <c:v>4.4816767443988574</c:v>
                </c:pt>
                <c:pt idx="13">
                  <c:v>5.0784039061362911</c:v>
                </c:pt>
                <c:pt idx="14">
                  <c:v>5.754584211387531</c:v>
                </c:pt>
                <c:pt idx="15">
                  <c:v>6.5207967026681644</c:v>
                </c:pt>
                <c:pt idx="16">
                  <c:v>7.3890290028922001</c:v>
                </c:pt>
                <c:pt idx="17">
                  <c:v>8.3728648653073208</c:v>
                </c:pt>
                <c:pt idx="18">
                  <c:v>9.4876966953651767</c:v>
                </c:pt>
                <c:pt idx="19">
                  <c:v>10.750966369494762</c:v>
                </c:pt>
                <c:pt idx="20">
                  <c:v>12.182438118460389</c:v>
                </c:pt>
                <c:pt idx="21">
                  <c:v>13.804507744645774</c:v>
                </c:pt>
                <c:pt idx="22">
                  <c:v>15.642553011060858</c:v>
                </c:pt>
                <c:pt idx="23">
                  <c:v>17.725330684011862</c:v>
                </c:pt>
                <c:pt idx="24">
                  <c:v>20.085426441285534</c:v>
                </c:pt>
                <c:pt idx="25">
                  <c:v>22.759764684795325</c:v>
                </c:pt>
                <c:pt idx="26">
                  <c:v>25.790186233860329</c:v>
                </c:pt>
                <c:pt idx="27">
                  <c:v>29.224102937300657</c:v>
                </c:pt>
                <c:pt idx="28">
                  <c:v>33.115239445950643</c:v>
                </c:pt>
                <c:pt idx="29">
                  <c:v>37.524473750842084</c:v>
                </c:pt>
                <c:pt idx="30">
                  <c:v>42.520789637527997</c:v>
                </c:pt>
                <c:pt idx="31">
                  <c:v>48.182355957978885</c:v>
                </c:pt>
                <c:pt idx="32">
                  <c:v>54.597749605582095</c:v>
                </c:pt>
              </c:numCache>
            </c:numRef>
          </c:yVal>
        </c:ser>
        <c:ser>
          <c:idx val="5"/>
          <c:order val="5"/>
          <c:marker>
            <c:symbol val="none"/>
          </c:marker>
          <c:xVal>
            <c:numRef>
              <c:f>'RK4'!#REF!</c:f>
            </c:numRef>
          </c:xVal>
          <c:yVal>
            <c:numRef>
              <c:f>'RK4'!#REF!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70240896"/>
        <c:axId val="82121088"/>
      </c:scatterChart>
      <c:valAx>
        <c:axId val="70240896"/>
        <c:scaling>
          <c:orientation val="minMax"/>
          <c:max val="4"/>
        </c:scaling>
        <c:axPos val="b"/>
        <c:numFmt formatCode="General" sourceLinked="1"/>
        <c:tickLblPos val="nextTo"/>
        <c:crossAx val="82121088"/>
        <c:crosses val="autoZero"/>
        <c:crossBetween val="midCat"/>
        <c:majorUnit val="1"/>
      </c:valAx>
      <c:valAx>
        <c:axId val="82121088"/>
        <c:scaling>
          <c:orientation val="minMax"/>
        </c:scaling>
        <c:axPos val="l"/>
        <c:numFmt formatCode="0" sourceLinked="0"/>
        <c:tickLblPos val="nextTo"/>
        <c:crossAx val="70240896"/>
        <c:crosses val="autoZero"/>
        <c:crossBetween val="midCat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exact</c:v>
          </c:tx>
          <c:marker>
            <c:symbol val="none"/>
          </c:marker>
          <c:xVal>
            <c:numRef>
              <c:f>'Step Size comparison'!$A$3:$A$83</c:f>
              <c:numCache>
                <c:formatCode>0.00</c:formatCode>
                <c:ptCount val="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2.6500000000000004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2.9000000000000004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3.4000000000000004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3.6500000000000004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3.9000000000000004</c:v>
                </c:pt>
                <c:pt idx="79">
                  <c:v>3.95</c:v>
                </c:pt>
                <c:pt idx="80">
                  <c:v>4</c:v>
                </c:pt>
              </c:numCache>
            </c:numRef>
          </c:xVal>
          <c:yVal>
            <c:numRef>
              <c:f>'Step Size comparison'!$B$3:$B$83</c:f>
              <c:numCache>
                <c:formatCode>0.00</c:formatCode>
                <c:ptCount val="81"/>
                <c:pt idx="0">
                  <c:v>1</c:v>
                </c:pt>
                <c:pt idx="1">
                  <c:v>1.0512710963760241</c:v>
                </c:pt>
                <c:pt idx="2">
                  <c:v>1.1051709180756477</c:v>
                </c:pt>
                <c:pt idx="3">
                  <c:v>1.1618342427282831</c:v>
                </c:pt>
                <c:pt idx="4">
                  <c:v>1.2214027581601699</c:v>
                </c:pt>
                <c:pt idx="5">
                  <c:v>1.2840254166877414</c:v>
                </c:pt>
                <c:pt idx="6">
                  <c:v>1.3498588075760032</c:v>
                </c:pt>
                <c:pt idx="7">
                  <c:v>1.4190675485932573</c:v>
                </c:pt>
                <c:pt idx="8">
                  <c:v>1.4918246976412703</c:v>
                </c:pt>
                <c:pt idx="9">
                  <c:v>1.5683121854901689</c:v>
                </c:pt>
                <c:pt idx="10">
                  <c:v>1.6487212707001282</c:v>
                </c:pt>
                <c:pt idx="11">
                  <c:v>1.7332530178673953</c:v>
                </c:pt>
                <c:pt idx="12">
                  <c:v>1.8221188003905091</c:v>
                </c:pt>
                <c:pt idx="13">
                  <c:v>1.9155408290138962</c:v>
                </c:pt>
                <c:pt idx="14">
                  <c:v>2.0137527074704766</c:v>
                </c:pt>
                <c:pt idx="15">
                  <c:v>2.1170000166126748</c:v>
                </c:pt>
                <c:pt idx="16">
                  <c:v>2.2255409284924679</c:v>
                </c:pt>
                <c:pt idx="17">
                  <c:v>2.3396468519259912</c:v>
                </c:pt>
                <c:pt idx="18">
                  <c:v>2.4596031111569499</c:v>
                </c:pt>
                <c:pt idx="19">
                  <c:v>2.5857096593158464</c:v>
                </c:pt>
                <c:pt idx="20">
                  <c:v>2.7182818284590451</c:v>
                </c:pt>
                <c:pt idx="21">
                  <c:v>2.8576511180631639</c:v>
                </c:pt>
                <c:pt idx="22">
                  <c:v>3.0041660239464334</c:v>
                </c:pt>
                <c:pt idx="23">
                  <c:v>3.1581929096897672</c:v>
                </c:pt>
                <c:pt idx="24">
                  <c:v>3.3201169227365472</c:v>
                </c:pt>
                <c:pt idx="25">
                  <c:v>3.4903429574618414</c:v>
                </c:pt>
                <c:pt idx="26">
                  <c:v>3.6692966676192444</c:v>
                </c:pt>
                <c:pt idx="27">
                  <c:v>3.8574255306969745</c:v>
                </c:pt>
                <c:pt idx="28">
                  <c:v>4.0551999668446745</c:v>
                </c:pt>
                <c:pt idx="29">
                  <c:v>4.2631145151688168</c:v>
                </c:pt>
                <c:pt idx="30">
                  <c:v>4.4816890703380645</c:v>
                </c:pt>
                <c:pt idx="31">
                  <c:v>4.7114701825907419</c:v>
                </c:pt>
                <c:pt idx="32">
                  <c:v>4.9530324243951149</c:v>
                </c:pt>
                <c:pt idx="33">
                  <c:v>5.2069798271798486</c:v>
                </c:pt>
                <c:pt idx="34">
                  <c:v>5.4739473917272008</c:v>
                </c:pt>
                <c:pt idx="35">
                  <c:v>5.7546026760057307</c:v>
                </c:pt>
                <c:pt idx="36">
                  <c:v>6.0496474644129465</c:v>
                </c:pt>
                <c:pt idx="37">
                  <c:v>6.3598195226018319</c:v>
                </c:pt>
                <c:pt idx="38">
                  <c:v>6.6858944422792685</c:v>
                </c:pt>
                <c:pt idx="39">
                  <c:v>7.0286875805892945</c:v>
                </c:pt>
                <c:pt idx="40">
                  <c:v>7.3890560989306504</c:v>
                </c:pt>
                <c:pt idx="41">
                  <c:v>7.7679011063067707</c:v>
                </c:pt>
                <c:pt idx="42">
                  <c:v>8.1661699125676517</c:v>
                </c:pt>
                <c:pt idx="43">
                  <c:v>8.5848583971778964</c:v>
                </c:pt>
                <c:pt idx="44">
                  <c:v>9.025013499434122</c:v>
                </c:pt>
                <c:pt idx="45">
                  <c:v>9.4877358363585262</c:v>
                </c:pt>
                <c:pt idx="46">
                  <c:v>9.9741824548147182</c:v>
                </c:pt>
                <c:pt idx="47">
                  <c:v>10.485569724727576</c:v>
                </c:pt>
                <c:pt idx="48">
                  <c:v>11.023176380641605</c:v>
                </c:pt>
                <c:pt idx="49">
                  <c:v>11.588346719223392</c:v>
                </c:pt>
                <c:pt idx="50">
                  <c:v>12.182493960703473</c:v>
                </c:pt>
                <c:pt idx="51">
                  <c:v>12.807103782663029</c:v>
                </c:pt>
                <c:pt idx="52">
                  <c:v>13.463738035001692</c:v>
                </c:pt>
                <c:pt idx="53">
                  <c:v>14.154038645375808</c:v>
                </c:pt>
                <c:pt idx="54">
                  <c:v>14.879731724872837</c:v>
                </c:pt>
                <c:pt idx="55">
                  <c:v>15.642631884188171</c:v>
                </c:pt>
                <c:pt idx="56">
                  <c:v>16.444646771097048</c:v>
                </c:pt>
                <c:pt idx="57">
                  <c:v>17.287781840567639</c:v>
                </c:pt>
                <c:pt idx="58">
                  <c:v>18.174145369443067</c:v>
                </c:pt>
                <c:pt idx="59">
                  <c:v>19.105953728231651</c:v>
                </c:pt>
                <c:pt idx="60">
                  <c:v>20.085536923187668</c:v>
                </c:pt>
                <c:pt idx="61">
                  <c:v>21.115344422540616</c:v>
                </c:pt>
                <c:pt idx="62">
                  <c:v>22.197951281441636</c:v>
                </c:pt>
                <c:pt idx="63">
                  <c:v>23.336064580942711</c:v>
                </c:pt>
                <c:pt idx="64">
                  <c:v>24.532530197109352</c:v>
                </c:pt>
                <c:pt idx="65">
                  <c:v>25.790339917193062</c:v>
                </c:pt>
                <c:pt idx="66">
                  <c:v>27.112638920657893</c:v>
                </c:pt>
                <c:pt idx="67">
                  <c:v>28.502733643767282</c:v>
                </c:pt>
                <c:pt idx="68">
                  <c:v>29.964100047397025</c:v>
                </c:pt>
                <c:pt idx="69">
                  <c:v>31.500392308747937</c:v>
                </c:pt>
                <c:pt idx="70">
                  <c:v>33.115451958692312</c:v>
                </c:pt>
                <c:pt idx="71">
                  <c:v>34.813317487602028</c:v>
                </c:pt>
                <c:pt idx="72">
                  <c:v>36.598234443677988</c:v>
                </c:pt>
                <c:pt idx="73">
                  <c:v>38.474666049032137</c:v>
                </c:pt>
                <c:pt idx="74">
                  <c:v>40.447304360067399</c:v>
                </c:pt>
                <c:pt idx="75">
                  <c:v>42.521082000062783</c:v>
                </c:pt>
                <c:pt idx="76">
                  <c:v>44.701184493300836</c:v>
                </c:pt>
                <c:pt idx="77">
                  <c:v>46.993063231579285</c:v>
                </c:pt>
                <c:pt idx="78">
                  <c:v>49.402449105530188</c:v>
                </c:pt>
                <c:pt idx="79">
                  <c:v>51.935366834831441</c:v>
                </c:pt>
                <c:pt idx="80">
                  <c:v>54.598150033144236</c:v>
                </c:pt>
              </c:numCache>
            </c:numRef>
          </c:yVal>
          <c:smooth val="1"/>
        </c:ser>
        <c:ser>
          <c:idx val="1"/>
          <c:order val="1"/>
          <c:tx>
            <c:v>forward Euler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'Step Size comparison'!$D$4:$D$8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'Step Size comparison'!$E$4:$E$8</c:f>
              <c:numCache>
                <c:formatCode>0.00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</c:numCache>
            </c:numRef>
          </c:yVal>
        </c:ser>
        <c:ser>
          <c:idx val="2"/>
          <c:order val="2"/>
          <c:tx>
            <c:v>modified Euler</c:v>
          </c:tx>
          <c:spPr>
            <a:ln w="28575">
              <a:prstDash val="sysDash"/>
            </a:ln>
          </c:spPr>
          <c:marker>
            <c:symbol val="none"/>
          </c:marker>
          <c:xVal>
            <c:numRef>
              <c:f>'Step Size comparison'!$D$13:$D$17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'Step Size comparison'!$E$13:$E$17</c:f>
              <c:numCache>
                <c:formatCode>0.00</c:formatCode>
                <c:ptCount val="5"/>
                <c:pt idx="0">
                  <c:v>1</c:v>
                </c:pt>
                <c:pt idx="1">
                  <c:v>2.5</c:v>
                </c:pt>
                <c:pt idx="2">
                  <c:v>6.25</c:v>
                </c:pt>
                <c:pt idx="3">
                  <c:v>15.625</c:v>
                </c:pt>
                <c:pt idx="4">
                  <c:v>39.0625</c:v>
                </c:pt>
              </c:numCache>
            </c:numRef>
          </c:yVal>
        </c:ser>
        <c:ser>
          <c:idx val="3"/>
          <c:order val="3"/>
          <c:tx>
            <c:v>Runge-Kutta 4th order</c:v>
          </c:tx>
          <c:spPr>
            <a:ln w="31750">
              <a:prstDash val="sysDash"/>
            </a:ln>
          </c:spPr>
          <c:marker>
            <c:symbol val="none"/>
          </c:marker>
          <c:xVal>
            <c:numRef>
              <c:f>'Step Size comparison'!$D$22:$D$26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'Step Size comparison'!$E$22:$E$26</c:f>
              <c:numCache>
                <c:formatCode>0.00</c:formatCode>
                <c:ptCount val="5"/>
                <c:pt idx="0">
                  <c:v>1</c:v>
                </c:pt>
                <c:pt idx="1">
                  <c:v>2.708333333333333</c:v>
                </c:pt>
                <c:pt idx="2">
                  <c:v>7.3350694444444438</c:v>
                </c:pt>
                <c:pt idx="3">
                  <c:v>19.865813078703702</c:v>
                </c:pt>
                <c:pt idx="4">
                  <c:v>53.803243754822532</c:v>
                </c:pt>
              </c:numCache>
            </c:numRef>
          </c:yVal>
        </c:ser>
        <c:axId val="88068864"/>
        <c:axId val="88260608"/>
      </c:scatterChart>
      <c:valAx>
        <c:axId val="88068864"/>
        <c:scaling>
          <c:orientation val="minMax"/>
          <c:max val="4"/>
        </c:scaling>
        <c:axPos val="b"/>
        <c:numFmt formatCode="0" sourceLinked="0"/>
        <c:tickLblPos val="nextTo"/>
        <c:txPr>
          <a:bodyPr/>
          <a:lstStyle/>
          <a:p>
            <a:pPr>
              <a:defRPr sz="1600">
                <a:latin typeface="+mn-lt"/>
                <a:cs typeface="Arial" pitchFamily="34" charset="0"/>
              </a:defRPr>
            </a:pPr>
            <a:endParaRPr lang="en-US"/>
          </a:p>
        </c:txPr>
        <c:crossAx val="88260608"/>
        <c:crosses val="autoZero"/>
        <c:crossBetween val="midCat"/>
        <c:majorUnit val="1"/>
      </c:valAx>
      <c:valAx>
        <c:axId val="88260608"/>
        <c:scaling>
          <c:orientation val="minMax"/>
        </c:scaling>
        <c:axPos val="l"/>
        <c:numFmt formatCode="0" sourceLinked="0"/>
        <c:tickLblPos val="nextTo"/>
        <c:txPr>
          <a:bodyPr/>
          <a:lstStyle/>
          <a:p>
            <a:pPr>
              <a:defRPr sz="1600">
                <a:latin typeface="Calibri" pitchFamily="34" charset="0"/>
                <a:cs typeface="Arial" pitchFamily="34" charset="0"/>
              </a:defRPr>
            </a:pPr>
            <a:endParaRPr lang="en-US"/>
          </a:p>
        </c:txPr>
        <c:crossAx val="88068864"/>
        <c:crosses val="autoZero"/>
        <c:crossBetween val="midCat"/>
        <c:majorUnit val="20"/>
      </c:valAx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16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60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600"/>
            </a:pPr>
            <a:endParaRPr lang="en-US"/>
          </a:p>
        </c:txPr>
      </c:legendEntry>
      <c:layout>
        <c:manualLayout>
          <c:xMode val="edge"/>
          <c:yMode val="edge"/>
          <c:x val="0.13661111111111121"/>
          <c:y val="2.8672645865790842E-2"/>
          <c:w val="0.56305555555555564"/>
          <c:h val="0.41532078543658002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exact</c:v>
          </c:tx>
          <c:marker>
            <c:symbol val="none"/>
          </c:marker>
          <c:xVal>
            <c:numRef>
              <c:f>'Computation comparison'!$A$3:$A$83</c:f>
              <c:numCache>
                <c:formatCode>0.00</c:formatCode>
                <c:ptCount val="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2.6500000000000004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2.9000000000000004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3.4000000000000004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3.6500000000000004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3.9000000000000004</c:v>
                </c:pt>
                <c:pt idx="79">
                  <c:v>3.95</c:v>
                </c:pt>
                <c:pt idx="80">
                  <c:v>4</c:v>
                </c:pt>
              </c:numCache>
            </c:numRef>
          </c:xVal>
          <c:yVal>
            <c:numRef>
              <c:f>'Computation comparison'!$B$3:$B$83</c:f>
              <c:numCache>
                <c:formatCode>0.00</c:formatCode>
                <c:ptCount val="81"/>
                <c:pt idx="0">
                  <c:v>1</c:v>
                </c:pt>
                <c:pt idx="1">
                  <c:v>1.0512710963760241</c:v>
                </c:pt>
                <c:pt idx="2">
                  <c:v>1.1051709180756477</c:v>
                </c:pt>
                <c:pt idx="3">
                  <c:v>1.1618342427282831</c:v>
                </c:pt>
                <c:pt idx="4">
                  <c:v>1.2214027581601699</c:v>
                </c:pt>
                <c:pt idx="5">
                  <c:v>1.2840254166877414</c:v>
                </c:pt>
                <c:pt idx="6">
                  <c:v>1.3498588075760032</c:v>
                </c:pt>
                <c:pt idx="7">
                  <c:v>1.4190675485932573</c:v>
                </c:pt>
                <c:pt idx="8">
                  <c:v>1.4918246976412703</c:v>
                </c:pt>
                <c:pt idx="9">
                  <c:v>1.5683121854901689</c:v>
                </c:pt>
                <c:pt idx="10">
                  <c:v>1.6487212707001282</c:v>
                </c:pt>
                <c:pt idx="11">
                  <c:v>1.7332530178673953</c:v>
                </c:pt>
                <c:pt idx="12">
                  <c:v>1.8221188003905091</c:v>
                </c:pt>
                <c:pt idx="13">
                  <c:v>1.9155408290138962</c:v>
                </c:pt>
                <c:pt idx="14">
                  <c:v>2.0137527074704766</c:v>
                </c:pt>
                <c:pt idx="15">
                  <c:v>2.1170000166126748</c:v>
                </c:pt>
                <c:pt idx="16">
                  <c:v>2.2255409284924679</c:v>
                </c:pt>
                <c:pt idx="17">
                  <c:v>2.3396468519259912</c:v>
                </c:pt>
                <c:pt idx="18">
                  <c:v>2.4596031111569499</c:v>
                </c:pt>
                <c:pt idx="19">
                  <c:v>2.5857096593158464</c:v>
                </c:pt>
                <c:pt idx="20">
                  <c:v>2.7182818284590451</c:v>
                </c:pt>
                <c:pt idx="21">
                  <c:v>2.8576511180631639</c:v>
                </c:pt>
                <c:pt idx="22">
                  <c:v>3.0041660239464334</c:v>
                </c:pt>
                <c:pt idx="23">
                  <c:v>3.1581929096897672</c:v>
                </c:pt>
                <c:pt idx="24">
                  <c:v>3.3201169227365472</c:v>
                </c:pt>
                <c:pt idx="25">
                  <c:v>3.4903429574618414</c:v>
                </c:pt>
                <c:pt idx="26">
                  <c:v>3.6692966676192444</c:v>
                </c:pt>
                <c:pt idx="27">
                  <c:v>3.8574255306969745</c:v>
                </c:pt>
                <c:pt idx="28">
                  <c:v>4.0551999668446745</c:v>
                </c:pt>
                <c:pt idx="29">
                  <c:v>4.2631145151688168</c:v>
                </c:pt>
                <c:pt idx="30">
                  <c:v>4.4816890703380645</c:v>
                </c:pt>
                <c:pt idx="31">
                  <c:v>4.7114701825907419</c:v>
                </c:pt>
                <c:pt idx="32">
                  <c:v>4.9530324243951149</c:v>
                </c:pt>
                <c:pt idx="33">
                  <c:v>5.2069798271798486</c:v>
                </c:pt>
                <c:pt idx="34">
                  <c:v>5.4739473917272008</c:v>
                </c:pt>
                <c:pt idx="35">
                  <c:v>5.7546026760057307</c:v>
                </c:pt>
                <c:pt idx="36">
                  <c:v>6.0496474644129465</c:v>
                </c:pt>
                <c:pt idx="37">
                  <c:v>6.3598195226018319</c:v>
                </c:pt>
                <c:pt idx="38">
                  <c:v>6.6858944422792685</c:v>
                </c:pt>
                <c:pt idx="39">
                  <c:v>7.0286875805892945</c:v>
                </c:pt>
                <c:pt idx="40">
                  <c:v>7.3890560989306504</c:v>
                </c:pt>
                <c:pt idx="41">
                  <c:v>7.7679011063067707</c:v>
                </c:pt>
                <c:pt idx="42">
                  <c:v>8.1661699125676517</c:v>
                </c:pt>
                <c:pt idx="43">
                  <c:v>8.5848583971778964</c:v>
                </c:pt>
                <c:pt idx="44">
                  <c:v>9.025013499434122</c:v>
                </c:pt>
                <c:pt idx="45">
                  <c:v>9.4877358363585262</c:v>
                </c:pt>
                <c:pt idx="46">
                  <c:v>9.9741824548147182</c:v>
                </c:pt>
                <c:pt idx="47">
                  <c:v>10.485569724727576</c:v>
                </c:pt>
                <c:pt idx="48">
                  <c:v>11.023176380641605</c:v>
                </c:pt>
                <c:pt idx="49">
                  <c:v>11.588346719223392</c:v>
                </c:pt>
                <c:pt idx="50">
                  <c:v>12.182493960703473</c:v>
                </c:pt>
                <c:pt idx="51">
                  <c:v>12.807103782663029</c:v>
                </c:pt>
                <c:pt idx="52">
                  <c:v>13.463738035001692</c:v>
                </c:pt>
                <c:pt idx="53">
                  <c:v>14.154038645375808</c:v>
                </c:pt>
                <c:pt idx="54">
                  <c:v>14.879731724872837</c:v>
                </c:pt>
                <c:pt idx="55">
                  <c:v>15.642631884188171</c:v>
                </c:pt>
                <c:pt idx="56">
                  <c:v>16.444646771097048</c:v>
                </c:pt>
                <c:pt idx="57">
                  <c:v>17.287781840567639</c:v>
                </c:pt>
                <c:pt idx="58">
                  <c:v>18.174145369443067</c:v>
                </c:pt>
                <c:pt idx="59">
                  <c:v>19.105953728231651</c:v>
                </c:pt>
                <c:pt idx="60">
                  <c:v>20.085536923187668</c:v>
                </c:pt>
                <c:pt idx="61">
                  <c:v>21.115344422540616</c:v>
                </c:pt>
                <c:pt idx="62">
                  <c:v>22.197951281441636</c:v>
                </c:pt>
                <c:pt idx="63">
                  <c:v>23.336064580942711</c:v>
                </c:pt>
                <c:pt idx="64">
                  <c:v>24.532530197109352</c:v>
                </c:pt>
                <c:pt idx="65">
                  <c:v>25.790339917193062</c:v>
                </c:pt>
                <c:pt idx="66">
                  <c:v>27.112638920657893</c:v>
                </c:pt>
                <c:pt idx="67">
                  <c:v>28.502733643767282</c:v>
                </c:pt>
                <c:pt idx="68">
                  <c:v>29.964100047397025</c:v>
                </c:pt>
                <c:pt idx="69">
                  <c:v>31.500392308747937</c:v>
                </c:pt>
                <c:pt idx="70">
                  <c:v>33.115451958692312</c:v>
                </c:pt>
                <c:pt idx="71">
                  <c:v>34.813317487602028</c:v>
                </c:pt>
                <c:pt idx="72">
                  <c:v>36.598234443677988</c:v>
                </c:pt>
                <c:pt idx="73">
                  <c:v>38.474666049032137</c:v>
                </c:pt>
                <c:pt idx="74">
                  <c:v>40.447304360067399</c:v>
                </c:pt>
                <c:pt idx="75">
                  <c:v>42.521082000062783</c:v>
                </c:pt>
                <c:pt idx="76">
                  <c:v>44.701184493300836</c:v>
                </c:pt>
                <c:pt idx="77">
                  <c:v>46.993063231579285</c:v>
                </c:pt>
                <c:pt idx="78">
                  <c:v>49.402449105530188</c:v>
                </c:pt>
                <c:pt idx="79">
                  <c:v>51.935366834831441</c:v>
                </c:pt>
                <c:pt idx="80">
                  <c:v>54.598150033144236</c:v>
                </c:pt>
              </c:numCache>
            </c:numRef>
          </c:yVal>
          <c:smooth val="1"/>
        </c:ser>
        <c:ser>
          <c:idx val="1"/>
          <c:order val="1"/>
          <c:tx>
            <c:v>forward Euler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'Computation comparison'!$D$4:$D$20</c:f>
              <c:numCache>
                <c:formatCode>0.00</c:formatCode>
                <c:ptCount val="1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</c:numCache>
            </c:numRef>
          </c:xVal>
          <c:yVal>
            <c:numRef>
              <c:f>'Computation comparison'!$E$4:$E$20</c:f>
              <c:numCache>
                <c:formatCode>0.00</c:formatCode>
                <c:ptCount val="17"/>
                <c:pt idx="0">
                  <c:v>1</c:v>
                </c:pt>
                <c:pt idx="1">
                  <c:v>1.25</c:v>
                </c:pt>
                <c:pt idx="2">
                  <c:v>1.5625</c:v>
                </c:pt>
                <c:pt idx="3">
                  <c:v>1.953125</c:v>
                </c:pt>
                <c:pt idx="4">
                  <c:v>2.44140625</c:v>
                </c:pt>
                <c:pt idx="5">
                  <c:v>3.0517578125</c:v>
                </c:pt>
                <c:pt idx="6">
                  <c:v>3.814697265625</c:v>
                </c:pt>
                <c:pt idx="7">
                  <c:v>4.76837158203125</c:v>
                </c:pt>
                <c:pt idx="8">
                  <c:v>5.9604644775390625</c:v>
                </c:pt>
                <c:pt idx="9">
                  <c:v>7.4505805969238281</c:v>
                </c:pt>
                <c:pt idx="10">
                  <c:v>9.3132257461547852</c:v>
                </c:pt>
                <c:pt idx="11">
                  <c:v>11.641532182693481</c:v>
                </c:pt>
                <c:pt idx="12">
                  <c:v>14.551915228366852</c:v>
                </c:pt>
                <c:pt idx="13">
                  <c:v>18.189894035458565</c:v>
                </c:pt>
                <c:pt idx="14">
                  <c:v>22.737367544323206</c:v>
                </c:pt>
                <c:pt idx="15">
                  <c:v>28.421709430404007</c:v>
                </c:pt>
                <c:pt idx="16">
                  <c:v>35.527136788005009</c:v>
                </c:pt>
              </c:numCache>
            </c:numRef>
          </c:yVal>
        </c:ser>
        <c:ser>
          <c:idx val="2"/>
          <c:order val="2"/>
          <c:tx>
            <c:v>modified Euler</c:v>
          </c:tx>
          <c:spPr>
            <a:ln w="28575">
              <a:prstDash val="sysDash"/>
            </a:ln>
          </c:spPr>
          <c:marker>
            <c:symbol val="none"/>
          </c:marker>
          <c:xVal>
            <c:numRef>
              <c:f>'Computation comparison'!$D$24:$D$32</c:f>
              <c:numCache>
                <c:formatCode>0.00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'Computation comparison'!$E$24:$E$32</c:f>
              <c:numCache>
                <c:formatCode>0.00</c:formatCode>
                <c:ptCount val="9"/>
                <c:pt idx="0">
                  <c:v>1</c:v>
                </c:pt>
                <c:pt idx="1">
                  <c:v>1.625</c:v>
                </c:pt>
                <c:pt idx="2">
                  <c:v>2.640625</c:v>
                </c:pt>
                <c:pt idx="3">
                  <c:v>4.291015625</c:v>
                </c:pt>
                <c:pt idx="4">
                  <c:v>6.972900390625</c:v>
                </c:pt>
                <c:pt idx="5">
                  <c:v>11.330963134765625</c:v>
                </c:pt>
                <c:pt idx="6">
                  <c:v>18.412815093994141</c:v>
                </c:pt>
                <c:pt idx="7">
                  <c:v>29.920824527740479</c:v>
                </c:pt>
                <c:pt idx="8">
                  <c:v>48.621339857578278</c:v>
                </c:pt>
              </c:numCache>
            </c:numRef>
          </c:yVal>
        </c:ser>
        <c:ser>
          <c:idx val="3"/>
          <c:order val="3"/>
          <c:tx>
            <c:v>Runge-Kutta 4th order</c:v>
          </c:tx>
          <c:spPr>
            <a:ln w="31750">
              <a:prstDash val="sysDash"/>
            </a:ln>
          </c:spPr>
          <c:marker>
            <c:symbol val="none"/>
          </c:marker>
          <c:xVal>
            <c:numRef>
              <c:f>'Computation comparison'!$D$36:$D$40</c:f>
              <c:numCache>
                <c:formatCode>0.00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'Computation comparison'!$E$36:$E$40</c:f>
              <c:numCache>
                <c:formatCode>0.00</c:formatCode>
                <c:ptCount val="5"/>
                <c:pt idx="0">
                  <c:v>1</c:v>
                </c:pt>
                <c:pt idx="1">
                  <c:v>2.708333333333333</c:v>
                </c:pt>
                <c:pt idx="2">
                  <c:v>7.3350694444444438</c:v>
                </c:pt>
                <c:pt idx="3">
                  <c:v>19.865813078703702</c:v>
                </c:pt>
                <c:pt idx="4">
                  <c:v>53.803243754822532</c:v>
                </c:pt>
              </c:numCache>
            </c:numRef>
          </c:yVal>
        </c:ser>
        <c:axId val="92591616"/>
        <c:axId val="94577408"/>
      </c:scatterChart>
      <c:valAx>
        <c:axId val="92591616"/>
        <c:scaling>
          <c:orientation val="minMax"/>
          <c:max val="4"/>
        </c:scaling>
        <c:axPos val="b"/>
        <c:numFmt formatCode="0" sourceLinked="0"/>
        <c:tickLblPos val="nextTo"/>
        <c:txPr>
          <a:bodyPr/>
          <a:lstStyle/>
          <a:p>
            <a:pPr>
              <a:defRPr sz="1600">
                <a:latin typeface="+mn-lt"/>
                <a:cs typeface="Arial" pitchFamily="34" charset="0"/>
              </a:defRPr>
            </a:pPr>
            <a:endParaRPr lang="en-US"/>
          </a:p>
        </c:txPr>
        <c:crossAx val="94577408"/>
        <c:crosses val="autoZero"/>
        <c:crossBetween val="midCat"/>
        <c:majorUnit val="1"/>
      </c:valAx>
      <c:valAx>
        <c:axId val="94577408"/>
        <c:scaling>
          <c:orientation val="minMax"/>
        </c:scaling>
        <c:axPos val="l"/>
        <c:numFmt formatCode="0" sourceLinked="0"/>
        <c:tickLblPos val="nextTo"/>
        <c:txPr>
          <a:bodyPr/>
          <a:lstStyle/>
          <a:p>
            <a:pPr>
              <a:defRPr sz="1600">
                <a:latin typeface="Calibri" pitchFamily="34" charset="0"/>
                <a:cs typeface="Arial" pitchFamily="34" charset="0"/>
              </a:defRPr>
            </a:pPr>
            <a:endParaRPr lang="en-US"/>
          </a:p>
        </c:txPr>
        <c:crossAx val="92591616"/>
        <c:crosses val="autoZero"/>
        <c:crossBetween val="midCat"/>
        <c:majorUnit val="20"/>
      </c:valAx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16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60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600"/>
            </a:pPr>
            <a:endParaRPr lang="en-US"/>
          </a:p>
        </c:txPr>
      </c:legendEntry>
      <c:layout>
        <c:manualLayout>
          <c:xMode val="edge"/>
          <c:yMode val="edge"/>
          <c:x val="0.13661111111111121"/>
          <c:y val="2.8672645865790842E-2"/>
          <c:w val="0.56305555555555564"/>
          <c:h val="0.41532078543658013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16</xdr:col>
      <xdr:colOff>304800</xdr:colOff>
      <xdr:row>20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18</xdr:col>
      <xdr:colOff>304800</xdr:colOff>
      <xdr:row>20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18</xdr:col>
      <xdr:colOff>304800</xdr:colOff>
      <xdr:row>20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16</xdr:col>
      <xdr:colOff>304800</xdr:colOff>
      <xdr:row>20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16</xdr:col>
      <xdr:colOff>304800</xdr:colOff>
      <xdr:row>20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5"/>
  <sheetViews>
    <sheetView workbookViewId="0">
      <selection activeCell="G15" sqref="G15"/>
    </sheetView>
  </sheetViews>
  <sheetFormatPr defaultRowHeight="15"/>
  <cols>
    <col min="2" max="2" width="9.140625" customWidth="1"/>
  </cols>
  <sheetData>
    <row r="3" spans="2:2">
      <c r="B3" t="s">
        <v>6</v>
      </c>
    </row>
    <row r="5" spans="2:2">
      <c r="B5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Normal="100" workbookViewId="0">
      <selection activeCell="H1" sqref="H1"/>
    </sheetView>
  </sheetViews>
  <sheetFormatPr defaultRowHeight="15"/>
  <cols>
    <col min="1" max="8" width="7.7109375" style="1" customWidth="1"/>
  </cols>
  <sheetData>
    <row r="1" spans="1:8">
      <c r="A1" s="4" t="s">
        <v>7</v>
      </c>
      <c r="B1" s="4"/>
      <c r="D1" s="5" t="s">
        <v>0</v>
      </c>
      <c r="E1" s="4">
        <v>1</v>
      </c>
      <c r="G1" s="5" t="s">
        <v>0</v>
      </c>
      <c r="H1" s="8">
        <v>6.25E-2</v>
      </c>
    </row>
    <row r="2" spans="1:8">
      <c r="A2" s="5" t="s">
        <v>8</v>
      </c>
      <c r="B2" s="5" t="s">
        <v>9</v>
      </c>
      <c r="D2" s="5" t="s">
        <v>8</v>
      </c>
      <c r="E2" s="5" t="s">
        <v>1</v>
      </c>
      <c r="G2" s="5" t="s">
        <v>8</v>
      </c>
      <c r="H2" s="5" t="s">
        <v>1</v>
      </c>
    </row>
    <row r="3" spans="1:8">
      <c r="A3" s="1">
        <v>0</v>
      </c>
      <c r="B3" s="1">
        <f>EXP(A3)</f>
        <v>1</v>
      </c>
      <c r="D3" s="1">
        <v>0</v>
      </c>
      <c r="E3" s="1">
        <v>1</v>
      </c>
      <c r="G3" s="1">
        <v>0</v>
      </c>
      <c r="H3" s="1">
        <v>1</v>
      </c>
    </row>
    <row r="4" spans="1:8">
      <c r="A4" s="1">
        <v>0.05</v>
      </c>
      <c r="B4" s="1">
        <f t="shared" ref="B4:B22" si="0">EXP(A4)</f>
        <v>1.0512710963760241</v>
      </c>
      <c r="D4" s="1">
        <f>D3+dt</f>
        <v>1</v>
      </c>
      <c r="E4" s="1">
        <f>E3+dt*E3</f>
        <v>2</v>
      </c>
      <c r="G4" s="1">
        <f t="shared" ref="G4:G67" si="1">G3+dte</f>
        <v>6.25E-2</v>
      </c>
      <c r="H4" s="1">
        <f t="shared" ref="H4:H67" si="2">H3+dte*H3</f>
        <v>1.0625</v>
      </c>
    </row>
    <row r="5" spans="1:8">
      <c r="A5" s="1">
        <v>0.1</v>
      </c>
      <c r="B5" s="1">
        <f t="shared" si="0"/>
        <v>1.1051709180756477</v>
      </c>
      <c r="D5" s="1">
        <f>D4+dt</f>
        <v>2</v>
      </c>
      <c r="E5" s="1">
        <f>E4+dt*E4</f>
        <v>4</v>
      </c>
      <c r="G5" s="1">
        <f t="shared" si="1"/>
        <v>0.125</v>
      </c>
      <c r="H5" s="1">
        <f t="shared" si="2"/>
        <v>1.12890625</v>
      </c>
    </row>
    <row r="6" spans="1:8">
      <c r="A6" s="1">
        <v>0.15000000000000002</v>
      </c>
      <c r="B6" s="1">
        <f t="shared" si="0"/>
        <v>1.1618342427282831</v>
      </c>
      <c r="D6" s="1">
        <f>D5+dt</f>
        <v>3</v>
      </c>
      <c r="E6" s="1">
        <f>E5+dt*E5</f>
        <v>8</v>
      </c>
      <c r="G6" s="1">
        <f t="shared" si="1"/>
        <v>0.1875</v>
      </c>
      <c r="H6" s="1">
        <f t="shared" si="2"/>
        <v>1.199462890625</v>
      </c>
    </row>
    <row r="7" spans="1:8">
      <c r="A7" s="1">
        <v>0.2</v>
      </c>
      <c r="B7" s="1">
        <f t="shared" si="0"/>
        <v>1.2214027581601699</v>
      </c>
      <c r="D7" s="1">
        <f>D6+dt</f>
        <v>4</v>
      </c>
      <c r="E7" s="1">
        <f>E6+dt*E6</f>
        <v>16</v>
      </c>
      <c r="G7" s="1">
        <f t="shared" si="1"/>
        <v>0.25</v>
      </c>
      <c r="H7" s="1">
        <f t="shared" si="2"/>
        <v>1.2744293212890625</v>
      </c>
    </row>
    <row r="8" spans="1:8">
      <c r="A8" s="1">
        <v>0.25</v>
      </c>
      <c r="B8" s="1">
        <f t="shared" si="0"/>
        <v>1.2840254166877414</v>
      </c>
      <c r="G8" s="1">
        <f t="shared" si="1"/>
        <v>0.3125</v>
      </c>
      <c r="H8" s="1">
        <f t="shared" si="2"/>
        <v>1.3540811538696289</v>
      </c>
    </row>
    <row r="9" spans="1:8">
      <c r="A9" s="1">
        <v>0.30000000000000004</v>
      </c>
      <c r="B9" s="1">
        <f t="shared" si="0"/>
        <v>1.3498588075760032</v>
      </c>
      <c r="G9" s="1">
        <f t="shared" si="1"/>
        <v>0.375</v>
      </c>
      <c r="H9" s="1">
        <f t="shared" si="2"/>
        <v>1.4387112259864807</v>
      </c>
    </row>
    <row r="10" spans="1:8">
      <c r="A10" s="1">
        <v>0.35000000000000003</v>
      </c>
      <c r="B10" s="1">
        <f t="shared" si="0"/>
        <v>1.4190675485932573</v>
      </c>
      <c r="D10" s="5" t="s">
        <v>0</v>
      </c>
      <c r="E10" s="4">
        <v>0.5</v>
      </c>
      <c r="G10" s="1">
        <f t="shared" si="1"/>
        <v>0.4375</v>
      </c>
      <c r="H10" s="1">
        <f t="shared" si="2"/>
        <v>1.5286306776106358</v>
      </c>
    </row>
    <row r="11" spans="1:8">
      <c r="A11" s="1">
        <v>0.4</v>
      </c>
      <c r="B11" s="1">
        <f t="shared" si="0"/>
        <v>1.4918246976412703</v>
      </c>
      <c r="D11" s="5" t="s">
        <v>8</v>
      </c>
      <c r="E11" s="5" t="s">
        <v>1</v>
      </c>
      <c r="G11" s="1">
        <f t="shared" si="1"/>
        <v>0.5</v>
      </c>
      <c r="H11" s="1">
        <f t="shared" si="2"/>
        <v>1.6241700949613005</v>
      </c>
    </row>
    <row r="12" spans="1:8">
      <c r="A12" s="1">
        <v>0.45</v>
      </c>
      <c r="B12" s="1">
        <f t="shared" si="0"/>
        <v>1.5683121854901689</v>
      </c>
      <c r="D12" s="1">
        <v>0</v>
      </c>
      <c r="E12" s="1">
        <v>1</v>
      </c>
      <c r="G12" s="1">
        <f t="shared" si="1"/>
        <v>0.5625</v>
      </c>
      <c r="H12" s="1">
        <f t="shared" si="2"/>
        <v>1.7256807258963818</v>
      </c>
    </row>
    <row r="13" spans="1:8">
      <c r="A13" s="1">
        <v>0.5</v>
      </c>
      <c r="B13" s="1">
        <f t="shared" si="0"/>
        <v>1.6487212707001282</v>
      </c>
      <c r="D13" s="1">
        <f t="shared" ref="D13:D20" si="3">D12+dta</f>
        <v>0.5</v>
      </c>
      <c r="E13" s="1">
        <f t="shared" ref="E13:E20" si="4">E12+dta*E12</f>
        <v>1.5</v>
      </c>
      <c r="G13" s="1">
        <f t="shared" si="1"/>
        <v>0.625</v>
      </c>
      <c r="H13" s="1">
        <f t="shared" si="2"/>
        <v>1.8335357712649056</v>
      </c>
    </row>
    <row r="14" spans="1:8">
      <c r="A14" s="1">
        <v>0.55000000000000004</v>
      </c>
      <c r="B14" s="1">
        <f t="shared" si="0"/>
        <v>1.7332530178673953</v>
      </c>
      <c r="D14" s="1">
        <f t="shared" si="3"/>
        <v>1</v>
      </c>
      <c r="E14" s="1">
        <f t="shared" si="4"/>
        <v>2.25</v>
      </c>
      <c r="G14" s="1">
        <f t="shared" si="1"/>
        <v>0.6875</v>
      </c>
      <c r="H14" s="1">
        <f t="shared" si="2"/>
        <v>1.9481317569689622</v>
      </c>
    </row>
    <row r="15" spans="1:8">
      <c r="A15" s="1">
        <v>0.60000000000000009</v>
      </c>
      <c r="B15" s="1">
        <f t="shared" si="0"/>
        <v>1.8221188003905091</v>
      </c>
      <c r="D15" s="1">
        <f t="shared" si="3"/>
        <v>1.5</v>
      </c>
      <c r="E15" s="1">
        <f t="shared" si="4"/>
        <v>3.375</v>
      </c>
      <c r="G15" s="1">
        <f t="shared" si="1"/>
        <v>0.75</v>
      </c>
      <c r="H15" s="1">
        <f t="shared" si="2"/>
        <v>2.0698899917795224</v>
      </c>
    </row>
    <row r="16" spans="1:8">
      <c r="A16" s="1">
        <v>0.65</v>
      </c>
      <c r="B16" s="1">
        <f t="shared" si="0"/>
        <v>1.9155408290138962</v>
      </c>
      <c r="D16" s="1">
        <f t="shared" si="3"/>
        <v>2</v>
      </c>
      <c r="E16" s="1">
        <f t="shared" si="4"/>
        <v>5.0625</v>
      </c>
      <c r="G16" s="1">
        <f t="shared" si="1"/>
        <v>0.8125</v>
      </c>
      <c r="H16" s="1">
        <f t="shared" si="2"/>
        <v>2.1992581162657423</v>
      </c>
    </row>
    <row r="17" spans="1:8">
      <c r="A17" s="1">
        <v>0.70000000000000007</v>
      </c>
      <c r="B17" s="1">
        <f t="shared" si="0"/>
        <v>2.0137527074704766</v>
      </c>
      <c r="D17" s="1">
        <f t="shared" si="3"/>
        <v>2.5</v>
      </c>
      <c r="E17" s="1">
        <f t="shared" si="4"/>
        <v>7.59375</v>
      </c>
      <c r="G17" s="1">
        <f t="shared" si="1"/>
        <v>0.875</v>
      </c>
      <c r="H17" s="1">
        <f t="shared" si="2"/>
        <v>2.336711748532351</v>
      </c>
    </row>
    <row r="18" spans="1:8">
      <c r="A18" s="1">
        <v>0.75</v>
      </c>
      <c r="B18" s="1">
        <f t="shared" si="0"/>
        <v>2.1170000166126748</v>
      </c>
      <c r="D18" s="1">
        <f t="shared" si="3"/>
        <v>3</v>
      </c>
      <c r="E18" s="1">
        <f t="shared" si="4"/>
        <v>11.390625</v>
      </c>
      <c r="G18" s="1">
        <f t="shared" si="1"/>
        <v>0.9375</v>
      </c>
      <c r="H18" s="1">
        <f t="shared" si="2"/>
        <v>2.482756232815623</v>
      </c>
    </row>
    <row r="19" spans="1:8">
      <c r="A19" s="1">
        <v>0.8</v>
      </c>
      <c r="B19" s="1">
        <f t="shared" si="0"/>
        <v>2.2255409284924679</v>
      </c>
      <c r="D19" s="1">
        <f t="shared" si="3"/>
        <v>3.5</v>
      </c>
      <c r="E19" s="1">
        <f t="shared" si="4"/>
        <v>17.0859375</v>
      </c>
      <c r="G19" s="1">
        <f t="shared" si="1"/>
        <v>1</v>
      </c>
      <c r="H19" s="1">
        <f t="shared" si="2"/>
        <v>2.6379284973665995</v>
      </c>
    </row>
    <row r="20" spans="1:8">
      <c r="A20" s="1">
        <v>0.85000000000000009</v>
      </c>
      <c r="B20" s="1">
        <f t="shared" si="0"/>
        <v>2.3396468519259912</v>
      </c>
      <c r="D20" s="1">
        <f t="shared" si="3"/>
        <v>4</v>
      </c>
      <c r="E20" s="1">
        <f t="shared" si="4"/>
        <v>25.62890625</v>
      </c>
      <c r="G20" s="1">
        <f t="shared" si="1"/>
        <v>1.0625</v>
      </c>
      <c r="H20" s="1">
        <f t="shared" si="2"/>
        <v>2.8027990284520121</v>
      </c>
    </row>
    <row r="21" spans="1:8">
      <c r="A21" s="1">
        <v>0.9</v>
      </c>
      <c r="B21" s="1">
        <f t="shared" si="0"/>
        <v>2.4596031111569499</v>
      </c>
      <c r="G21" s="1">
        <f t="shared" si="1"/>
        <v>1.125</v>
      </c>
      <c r="H21" s="1">
        <f t="shared" si="2"/>
        <v>2.977973967730263</v>
      </c>
    </row>
    <row r="22" spans="1:8">
      <c r="A22" s="1">
        <v>0.95000000000000007</v>
      </c>
      <c r="B22" s="1">
        <f t="shared" si="0"/>
        <v>2.5857096593158464</v>
      </c>
      <c r="G22" s="1">
        <f t="shared" si="1"/>
        <v>1.1875</v>
      </c>
      <c r="H22" s="1">
        <f t="shared" si="2"/>
        <v>3.1640973407134045</v>
      </c>
    </row>
    <row r="23" spans="1:8">
      <c r="A23" s="1">
        <v>1</v>
      </c>
      <c r="B23" s="1">
        <f>EXP(A23)</f>
        <v>2.7182818284590451</v>
      </c>
      <c r="D23" s="5" t="s">
        <v>0</v>
      </c>
      <c r="E23" s="4">
        <v>0.25</v>
      </c>
      <c r="G23" s="1">
        <f t="shared" si="1"/>
        <v>1.25</v>
      </c>
      <c r="H23" s="1">
        <f t="shared" si="2"/>
        <v>3.3618534245079923</v>
      </c>
    </row>
    <row r="24" spans="1:8">
      <c r="A24" s="1">
        <v>1.05</v>
      </c>
      <c r="B24" s="1">
        <f t="shared" ref="B24:B83" si="5">EXP(A24)</f>
        <v>2.8576511180631639</v>
      </c>
      <c r="D24" s="5" t="s">
        <v>8</v>
      </c>
      <c r="E24" s="5" t="s">
        <v>1</v>
      </c>
      <c r="G24" s="1">
        <f t="shared" si="1"/>
        <v>1.3125</v>
      </c>
      <c r="H24" s="1">
        <f t="shared" si="2"/>
        <v>3.5719692635397418</v>
      </c>
    </row>
    <row r="25" spans="1:8">
      <c r="A25" s="1">
        <v>1.1000000000000001</v>
      </c>
      <c r="B25" s="1">
        <f t="shared" si="5"/>
        <v>3.0041660239464334</v>
      </c>
      <c r="D25" s="1">
        <v>0</v>
      </c>
      <c r="E25" s="1">
        <v>1</v>
      </c>
      <c r="G25" s="1">
        <f t="shared" si="1"/>
        <v>1.375</v>
      </c>
      <c r="H25" s="1">
        <f t="shared" si="2"/>
        <v>3.7952173425109756</v>
      </c>
    </row>
    <row r="26" spans="1:8">
      <c r="A26" s="1">
        <v>1.1499999999999999</v>
      </c>
      <c r="B26" s="1">
        <f t="shared" si="5"/>
        <v>3.1581929096897672</v>
      </c>
      <c r="D26" s="1">
        <f t="shared" ref="D26:D41" si="6">D25+dtb</f>
        <v>0.25</v>
      </c>
      <c r="E26" s="1">
        <f t="shared" ref="E26:E41" si="7">E25+dtb*E25</f>
        <v>1.25</v>
      </c>
      <c r="G26" s="1">
        <f t="shared" si="1"/>
        <v>1.4375</v>
      </c>
      <c r="H26" s="1">
        <f t="shared" si="2"/>
        <v>4.0324184264179115</v>
      </c>
    </row>
    <row r="27" spans="1:8">
      <c r="A27" s="1">
        <v>1.2</v>
      </c>
      <c r="B27" s="1">
        <f t="shared" si="5"/>
        <v>3.3201169227365472</v>
      </c>
      <c r="D27" s="1">
        <f t="shared" si="6"/>
        <v>0.5</v>
      </c>
      <c r="E27" s="1">
        <f t="shared" si="7"/>
        <v>1.5625</v>
      </c>
      <c r="G27" s="1">
        <f t="shared" si="1"/>
        <v>1.5</v>
      </c>
      <c r="H27" s="1">
        <f t="shared" si="2"/>
        <v>4.2844445780690306</v>
      </c>
    </row>
    <row r="28" spans="1:8">
      <c r="A28" s="1">
        <v>1.25</v>
      </c>
      <c r="B28" s="1">
        <f t="shared" si="5"/>
        <v>3.4903429574618414</v>
      </c>
      <c r="D28" s="1">
        <f t="shared" si="6"/>
        <v>0.75</v>
      </c>
      <c r="E28" s="1">
        <f t="shared" si="7"/>
        <v>1.953125</v>
      </c>
      <c r="G28" s="1">
        <f t="shared" si="1"/>
        <v>1.5625</v>
      </c>
      <c r="H28" s="1">
        <f t="shared" si="2"/>
        <v>4.5522223641983448</v>
      </c>
    </row>
    <row r="29" spans="1:8">
      <c r="A29" s="1">
        <v>1.3</v>
      </c>
      <c r="B29" s="1">
        <f t="shared" si="5"/>
        <v>3.6692966676192444</v>
      </c>
      <c r="D29" s="1">
        <f t="shared" si="6"/>
        <v>1</v>
      </c>
      <c r="E29" s="1">
        <f t="shared" si="7"/>
        <v>2.44140625</v>
      </c>
      <c r="G29" s="1">
        <f t="shared" si="1"/>
        <v>1.625</v>
      </c>
      <c r="H29" s="1">
        <f t="shared" si="2"/>
        <v>4.8367362619607412</v>
      </c>
    </row>
    <row r="30" spans="1:8">
      <c r="A30" s="1">
        <v>1.35</v>
      </c>
      <c r="B30" s="1">
        <f t="shared" si="5"/>
        <v>3.8574255306969745</v>
      </c>
      <c r="D30" s="1">
        <f t="shared" si="6"/>
        <v>1.25</v>
      </c>
      <c r="E30" s="1">
        <f t="shared" si="7"/>
        <v>3.0517578125</v>
      </c>
      <c r="G30" s="1">
        <f t="shared" si="1"/>
        <v>1.6875</v>
      </c>
      <c r="H30" s="1">
        <f t="shared" si="2"/>
        <v>5.1390322783332874</v>
      </c>
    </row>
    <row r="31" spans="1:8">
      <c r="A31" s="1">
        <v>1.4</v>
      </c>
      <c r="B31" s="1">
        <f t="shared" si="5"/>
        <v>4.0551999668446745</v>
      </c>
      <c r="D31" s="1">
        <f t="shared" si="6"/>
        <v>1.5</v>
      </c>
      <c r="E31" s="1">
        <f t="shared" si="7"/>
        <v>3.814697265625</v>
      </c>
      <c r="G31" s="1">
        <f t="shared" si="1"/>
        <v>1.75</v>
      </c>
      <c r="H31" s="1">
        <f t="shared" si="2"/>
        <v>5.4602217957291179</v>
      </c>
    </row>
    <row r="32" spans="1:8">
      <c r="A32" s="1">
        <v>1.45</v>
      </c>
      <c r="B32" s="1">
        <f t="shared" si="5"/>
        <v>4.2631145151688168</v>
      </c>
      <c r="D32" s="1">
        <f t="shared" si="6"/>
        <v>1.75</v>
      </c>
      <c r="E32" s="1">
        <f t="shared" si="7"/>
        <v>4.76837158203125</v>
      </c>
      <c r="G32" s="1">
        <f t="shared" si="1"/>
        <v>1.8125</v>
      </c>
      <c r="H32" s="1">
        <f t="shared" si="2"/>
        <v>5.8014856579621874</v>
      </c>
    </row>
    <row r="33" spans="1:8">
      <c r="A33" s="1">
        <v>1.5</v>
      </c>
      <c r="B33" s="1">
        <f t="shared" si="5"/>
        <v>4.4816890703380645</v>
      </c>
      <c r="D33" s="1">
        <f t="shared" si="6"/>
        <v>2</v>
      </c>
      <c r="E33" s="1">
        <f t="shared" si="7"/>
        <v>5.9604644775390625</v>
      </c>
      <c r="G33" s="1">
        <f t="shared" si="1"/>
        <v>1.875</v>
      </c>
      <c r="H33" s="1">
        <f t="shared" si="2"/>
        <v>6.1640785115848242</v>
      </c>
    </row>
    <row r="34" spans="1:8">
      <c r="A34" s="1">
        <v>1.55</v>
      </c>
      <c r="B34" s="1">
        <f t="shared" si="5"/>
        <v>4.7114701825907419</v>
      </c>
      <c r="D34" s="1">
        <f t="shared" si="6"/>
        <v>2.25</v>
      </c>
      <c r="E34" s="1">
        <f t="shared" si="7"/>
        <v>7.4505805969238281</v>
      </c>
      <c r="G34" s="1">
        <f t="shared" si="1"/>
        <v>1.9375</v>
      </c>
      <c r="H34" s="1">
        <f t="shared" si="2"/>
        <v>6.5493334185588754</v>
      </c>
    </row>
    <row r="35" spans="1:8">
      <c r="A35" s="1">
        <v>1.6</v>
      </c>
      <c r="B35" s="1">
        <f t="shared" si="5"/>
        <v>4.9530324243951149</v>
      </c>
      <c r="D35" s="1">
        <f t="shared" si="6"/>
        <v>2.5</v>
      </c>
      <c r="E35" s="1">
        <f t="shared" si="7"/>
        <v>9.3132257461547852</v>
      </c>
      <c r="G35" s="1">
        <f t="shared" si="1"/>
        <v>2</v>
      </c>
      <c r="H35" s="1">
        <f t="shared" si="2"/>
        <v>6.958666757218805</v>
      </c>
    </row>
    <row r="36" spans="1:8">
      <c r="A36" s="1">
        <v>1.65</v>
      </c>
      <c r="B36" s="1">
        <f t="shared" si="5"/>
        <v>5.2069798271798486</v>
      </c>
      <c r="D36" s="1">
        <f t="shared" si="6"/>
        <v>2.75</v>
      </c>
      <c r="E36" s="1">
        <f t="shared" si="7"/>
        <v>11.641532182693481</v>
      </c>
      <c r="G36" s="1">
        <f t="shared" si="1"/>
        <v>2.0625</v>
      </c>
      <c r="H36" s="1">
        <f t="shared" si="2"/>
        <v>7.3935834295449805</v>
      </c>
    </row>
    <row r="37" spans="1:8">
      <c r="A37" s="1">
        <v>1.7000000000000002</v>
      </c>
      <c r="B37" s="1">
        <f t="shared" si="5"/>
        <v>5.4739473917272008</v>
      </c>
      <c r="D37" s="1">
        <f t="shared" si="6"/>
        <v>3</v>
      </c>
      <c r="E37" s="1">
        <f t="shared" si="7"/>
        <v>14.551915228366852</v>
      </c>
      <c r="G37" s="1">
        <f t="shared" si="1"/>
        <v>2.125</v>
      </c>
      <c r="H37" s="1">
        <f t="shared" si="2"/>
        <v>7.8556823938915414</v>
      </c>
    </row>
    <row r="38" spans="1:8">
      <c r="A38" s="1">
        <v>1.75</v>
      </c>
      <c r="B38" s="1">
        <f t="shared" si="5"/>
        <v>5.7546026760057307</v>
      </c>
      <c r="D38" s="1">
        <f t="shared" si="6"/>
        <v>3.25</v>
      </c>
      <c r="E38" s="1">
        <f t="shared" si="7"/>
        <v>18.189894035458565</v>
      </c>
      <c r="G38" s="1">
        <f t="shared" si="1"/>
        <v>2.1875</v>
      </c>
      <c r="H38" s="1">
        <f t="shared" si="2"/>
        <v>8.3466625435097619</v>
      </c>
    </row>
    <row r="39" spans="1:8">
      <c r="A39" s="1">
        <v>1.8</v>
      </c>
      <c r="B39" s="1">
        <f t="shared" si="5"/>
        <v>6.0496474644129465</v>
      </c>
      <c r="D39" s="1">
        <f t="shared" si="6"/>
        <v>3.5</v>
      </c>
      <c r="E39" s="1">
        <f t="shared" si="7"/>
        <v>22.737367544323206</v>
      </c>
      <c r="G39" s="1">
        <f t="shared" si="1"/>
        <v>2.25</v>
      </c>
      <c r="H39" s="1">
        <f t="shared" si="2"/>
        <v>8.8683289524791213</v>
      </c>
    </row>
    <row r="40" spans="1:8">
      <c r="A40" s="1">
        <v>1.85</v>
      </c>
      <c r="B40" s="1">
        <f t="shared" si="5"/>
        <v>6.3598195226018319</v>
      </c>
      <c r="D40" s="1">
        <f t="shared" si="6"/>
        <v>3.75</v>
      </c>
      <c r="E40" s="1">
        <f t="shared" si="7"/>
        <v>28.421709430404007</v>
      </c>
      <c r="G40" s="1">
        <f t="shared" si="1"/>
        <v>2.3125</v>
      </c>
      <c r="H40" s="1">
        <f t="shared" si="2"/>
        <v>9.4225995120090662</v>
      </c>
    </row>
    <row r="41" spans="1:8">
      <c r="A41" s="1">
        <v>1.9</v>
      </c>
      <c r="B41" s="1">
        <f t="shared" si="5"/>
        <v>6.6858944422792685</v>
      </c>
      <c r="D41" s="1">
        <f t="shared" si="6"/>
        <v>4</v>
      </c>
      <c r="E41" s="1">
        <f t="shared" si="7"/>
        <v>35.527136788005009</v>
      </c>
      <c r="G41" s="1">
        <f t="shared" si="1"/>
        <v>2.375</v>
      </c>
      <c r="H41" s="1">
        <f t="shared" si="2"/>
        <v>10.011511981509633</v>
      </c>
    </row>
    <row r="42" spans="1:8">
      <c r="A42" s="1">
        <v>1.9500000000000002</v>
      </c>
      <c r="B42" s="1">
        <f t="shared" si="5"/>
        <v>7.0286875805892945</v>
      </c>
      <c r="G42" s="1">
        <f t="shared" si="1"/>
        <v>2.4375</v>
      </c>
      <c r="H42" s="1">
        <f t="shared" si="2"/>
        <v>10.637231480353986</v>
      </c>
    </row>
    <row r="43" spans="1:8">
      <c r="A43" s="1">
        <v>2</v>
      </c>
      <c r="B43" s="1">
        <f t="shared" si="5"/>
        <v>7.3890560989306504</v>
      </c>
      <c r="G43" s="1">
        <f t="shared" si="1"/>
        <v>2.5</v>
      </c>
      <c r="H43" s="1">
        <f t="shared" si="2"/>
        <v>11.30205844787611</v>
      </c>
    </row>
    <row r="44" spans="1:8">
      <c r="A44" s="1">
        <v>2.0499999999999998</v>
      </c>
      <c r="B44" s="1">
        <f t="shared" si="5"/>
        <v>7.7679011063067707</v>
      </c>
      <c r="D44" s="5" t="s">
        <v>0</v>
      </c>
      <c r="E44" s="6">
        <v>0.125</v>
      </c>
      <c r="G44" s="1">
        <f t="shared" si="1"/>
        <v>2.5625</v>
      </c>
      <c r="H44" s="1">
        <f t="shared" si="2"/>
        <v>12.008437100868367</v>
      </c>
    </row>
    <row r="45" spans="1:8">
      <c r="A45" s="1">
        <v>2.1</v>
      </c>
      <c r="B45" s="1">
        <f t="shared" si="5"/>
        <v>8.1661699125676517</v>
      </c>
      <c r="D45" s="5" t="s">
        <v>8</v>
      </c>
      <c r="E45" s="5" t="s">
        <v>1</v>
      </c>
      <c r="G45" s="1">
        <f t="shared" si="1"/>
        <v>2.625</v>
      </c>
      <c r="H45" s="1">
        <f t="shared" si="2"/>
        <v>12.75896441967264</v>
      </c>
    </row>
    <row r="46" spans="1:8">
      <c r="A46" s="1">
        <v>2.1500000000000004</v>
      </c>
      <c r="B46" s="1">
        <f t="shared" si="5"/>
        <v>8.5848583971778964</v>
      </c>
      <c r="D46" s="1">
        <v>0</v>
      </c>
      <c r="E46" s="1">
        <v>1</v>
      </c>
      <c r="G46" s="1">
        <f t="shared" si="1"/>
        <v>2.6875</v>
      </c>
      <c r="H46" s="1">
        <f t="shared" si="2"/>
        <v>13.556399695902181</v>
      </c>
    </row>
    <row r="47" spans="1:8">
      <c r="A47" s="1">
        <v>2.2000000000000002</v>
      </c>
      <c r="B47" s="1">
        <f t="shared" si="5"/>
        <v>9.025013499434122</v>
      </c>
      <c r="D47" s="1">
        <f t="shared" ref="D47:D78" si="8">D46+dtc</f>
        <v>0.125</v>
      </c>
      <c r="E47" s="1">
        <f t="shared" ref="E47:E78" si="9">E46+dtc*E46</f>
        <v>1.125</v>
      </c>
      <c r="G47" s="1">
        <f t="shared" si="1"/>
        <v>2.75</v>
      </c>
      <c r="H47" s="1">
        <f t="shared" si="2"/>
        <v>14.403674676896067</v>
      </c>
    </row>
    <row r="48" spans="1:8">
      <c r="A48" s="1">
        <v>2.25</v>
      </c>
      <c r="B48" s="1">
        <f t="shared" si="5"/>
        <v>9.4877358363585262</v>
      </c>
      <c r="D48" s="1">
        <f t="shared" si="8"/>
        <v>0.25</v>
      </c>
      <c r="E48" s="1">
        <f t="shared" si="9"/>
        <v>1.265625</v>
      </c>
      <c r="G48" s="1">
        <f t="shared" si="1"/>
        <v>2.8125</v>
      </c>
      <c r="H48" s="1">
        <f t="shared" si="2"/>
        <v>15.303904344202071</v>
      </c>
    </row>
    <row r="49" spans="1:8">
      <c r="A49" s="1">
        <v>2.2999999999999998</v>
      </c>
      <c r="B49" s="1">
        <f t="shared" si="5"/>
        <v>9.9741824548147182</v>
      </c>
      <c r="D49" s="1">
        <f t="shared" si="8"/>
        <v>0.375</v>
      </c>
      <c r="E49" s="1">
        <f t="shared" si="9"/>
        <v>1.423828125</v>
      </c>
      <c r="G49" s="1">
        <f t="shared" si="1"/>
        <v>2.875</v>
      </c>
      <c r="H49" s="1">
        <f t="shared" si="2"/>
        <v>16.2603983657147</v>
      </c>
    </row>
    <row r="50" spans="1:8">
      <c r="A50" s="1">
        <v>2.35</v>
      </c>
      <c r="B50" s="1">
        <f t="shared" si="5"/>
        <v>10.485569724727576</v>
      </c>
      <c r="D50" s="1">
        <f t="shared" si="8"/>
        <v>0.5</v>
      </c>
      <c r="E50" s="1">
        <f t="shared" si="9"/>
        <v>1.601806640625</v>
      </c>
      <c r="G50" s="1">
        <f t="shared" si="1"/>
        <v>2.9375</v>
      </c>
      <c r="H50" s="1">
        <f t="shared" si="2"/>
        <v>17.276673263571869</v>
      </c>
    </row>
    <row r="51" spans="1:8">
      <c r="A51" s="1">
        <v>2.4000000000000004</v>
      </c>
      <c r="B51" s="1">
        <f t="shared" si="5"/>
        <v>11.023176380641605</v>
      </c>
      <c r="D51" s="1">
        <f t="shared" si="8"/>
        <v>0.625</v>
      </c>
      <c r="E51" s="1">
        <f t="shared" si="9"/>
        <v>1.802032470703125</v>
      </c>
      <c r="G51" s="1">
        <f t="shared" si="1"/>
        <v>3</v>
      </c>
      <c r="H51" s="1">
        <f t="shared" si="2"/>
        <v>18.356465342545111</v>
      </c>
    </row>
    <row r="52" spans="1:8">
      <c r="A52" s="1">
        <v>2.4500000000000002</v>
      </c>
      <c r="B52" s="1">
        <f t="shared" si="5"/>
        <v>11.588346719223392</v>
      </c>
      <c r="D52" s="1">
        <f t="shared" si="8"/>
        <v>0.75</v>
      </c>
      <c r="E52" s="1">
        <f t="shared" si="9"/>
        <v>2.0272865295410156</v>
      </c>
      <c r="G52" s="1">
        <f t="shared" si="1"/>
        <v>3.0625</v>
      </c>
      <c r="H52" s="1">
        <f t="shared" si="2"/>
        <v>19.50374442645418</v>
      </c>
    </row>
    <row r="53" spans="1:8">
      <c r="A53" s="1">
        <v>2.5</v>
      </c>
      <c r="B53" s="1">
        <f t="shared" si="5"/>
        <v>12.182493960703473</v>
      </c>
      <c r="D53" s="1">
        <f t="shared" si="8"/>
        <v>0.875</v>
      </c>
      <c r="E53" s="1">
        <f t="shared" si="9"/>
        <v>2.2806973457336426</v>
      </c>
      <c r="G53" s="1">
        <f t="shared" si="1"/>
        <v>3.125</v>
      </c>
      <c r="H53" s="1">
        <f t="shared" si="2"/>
        <v>20.722728453107568</v>
      </c>
    </row>
    <row r="54" spans="1:8">
      <c r="A54" s="1">
        <v>2.5499999999999998</v>
      </c>
      <c r="B54" s="1">
        <f t="shared" si="5"/>
        <v>12.807103782663029</v>
      </c>
      <c r="D54" s="1">
        <f t="shared" si="8"/>
        <v>1</v>
      </c>
      <c r="E54" s="1">
        <f t="shared" si="9"/>
        <v>2.5657845139503479</v>
      </c>
      <c r="G54" s="1">
        <f t="shared" si="1"/>
        <v>3.1875</v>
      </c>
      <c r="H54" s="1">
        <f t="shared" si="2"/>
        <v>22.017898981426789</v>
      </c>
    </row>
    <row r="55" spans="1:8">
      <c r="A55" s="1">
        <v>2.6</v>
      </c>
      <c r="B55" s="1">
        <f t="shared" si="5"/>
        <v>13.463738035001692</v>
      </c>
      <c r="D55" s="1">
        <f t="shared" si="8"/>
        <v>1.125</v>
      </c>
      <c r="E55" s="1">
        <f t="shared" si="9"/>
        <v>2.8865075781941414</v>
      </c>
      <c r="G55" s="1">
        <f t="shared" si="1"/>
        <v>3.25</v>
      </c>
      <c r="H55" s="1">
        <f t="shared" si="2"/>
        <v>23.394017667765965</v>
      </c>
    </row>
    <row r="56" spans="1:8">
      <c r="A56" s="1">
        <v>2.6500000000000004</v>
      </c>
      <c r="B56" s="1">
        <f t="shared" si="5"/>
        <v>14.154038645375808</v>
      </c>
      <c r="D56" s="1">
        <f t="shared" si="8"/>
        <v>1.25</v>
      </c>
      <c r="E56" s="1">
        <f t="shared" si="9"/>
        <v>3.2473210254684091</v>
      </c>
      <c r="G56" s="1">
        <f t="shared" si="1"/>
        <v>3.3125</v>
      </c>
      <c r="H56" s="1">
        <f t="shared" si="2"/>
        <v>24.856143772001339</v>
      </c>
    </row>
    <row r="57" spans="1:8">
      <c r="A57" s="1">
        <v>2.7</v>
      </c>
      <c r="B57" s="1">
        <f t="shared" si="5"/>
        <v>14.879731724872837</v>
      </c>
      <c r="D57" s="1">
        <f t="shared" si="8"/>
        <v>1.375</v>
      </c>
      <c r="E57" s="1">
        <f t="shared" si="9"/>
        <v>3.6532361536519602</v>
      </c>
      <c r="G57" s="1">
        <f t="shared" si="1"/>
        <v>3.375</v>
      </c>
      <c r="H57" s="1">
        <f t="shared" si="2"/>
        <v>26.409652757751424</v>
      </c>
    </row>
    <row r="58" spans="1:8">
      <c r="A58" s="1">
        <v>2.75</v>
      </c>
      <c r="B58" s="1">
        <f t="shared" si="5"/>
        <v>15.642631884188171</v>
      </c>
      <c r="D58" s="1">
        <f t="shared" si="8"/>
        <v>1.5</v>
      </c>
      <c r="E58" s="1">
        <f t="shared" si="9"/>
        <v>4.1098906728584552</v>
      </c>
      <c r="G58" s="1">
        <f t="shared" si="1"/>
        <v>3.4375</v>
      </c>
      <c r="H58" s="1">
        <f t="shared" si="2"/>
        <v>28.060256055110887</v>
      </c>
    </row>
    <row r="59" spans="1:8">
      <c r="A59" s="1">
        <v>2.8</v>
      </c>
      <c r="B59" s="1">
        <f t="shared" si="5"/>
        <v>16.444646771097048</v>
      </c>
      <c r="D59" s="1">
        <f t="shared" si="8"/>
        <v>1.625</v>
      </c>
      <c r="E59" s="1">
        <f t="shared" si="9"/>
        <v>4.6236270069657621</v>
      </c>
      <c r="G59" s="1">
        <f t="shared" si="1"/>
        <v>3.5</v>
      </c>
      <c r="H59" s="1">
        <f t="shared" si="2"/>
        <v>29.814022058555317</v>
      </c>
    </row>
    <row r="60" spans="1:8">
      <c r="A60" s="1">
        <v>2.85</v>
      </c>
      <c r="B60" s="1">
        <f t="shared" si="5"/>
        <v>17.287781840567639</v>
      </c>
      <c r="D60" s="1">
        <f t="shared" si="8"/>
        <v>1.75</v>
      </c>
      <c r="E60" s="1">
        <f t="shared" si="9"/>
        <v>5.2015803828364824</v>
      </c>
      <c r="G60" s="1">
        <f t="shared" si="1"/>
        <v>3.5625</v>
      </c>
      <c r="H60" s="1">
        <f t="shared" si="2"/>
        <v>31.677398437215025</v>
      </c>
    </row>
    <row r="61" spans="1:8">
      <c r="A61" s="1">
        <v>2.9000000000000004</v>
      </c>
      <c r="B61" s="1">
        <f t="shared" si="5"/>
        <v>18.174145369443067</v>
      </c>
      <c r="D61" s="1">
        <f t="shared" si="8"/>
        <v>1.875</v>
      </c>
      <c r="E61" s="1">
        <f t="shared" si="9"/>
        <v>5.8517779306910427</v>
      </c>
      <c r="G61" s="1">
        <f t="shared" si="1"/>
        <v>3.625</v>
      </c>
      <c r="H61" s="1">
        <f t="shared" si="2"/>
        <v>33.657235839540967</v>
      </c>
    </row>
    <row r="62" spans="1:8">
      <c r="A62" s="1">
        <v>2.95</v>
      </c>
      <c r="B62" s="1">
        <f t="shared" si="5"/>
        <v>19.105953728231651</v>
      </c>
      <c r="D62" s="1">
        <f t="shared" si="8"/>
        <v>2</v>
      </c>
      <c r="E62" s="1">
        <f t="shared" si="9"/>
        <v>6.583250172027423</v>
      </c>
      <c r="G62" s="1">
        <f t="shared" si="1"/>
        <v>3.6875</v>
      </c>
      <c r="H62" s="1">
        <f t="shared" si="2"/>
        <v>35.760813079512275</v>
      </c>
    </row>
    <row r="63" spans="1:8">
      <c r="A63" s="1">
        <v>3</v>
      </c>
      <c r="B63" s="1">
        <f t="shared" si="5"/>
        <v>20.085536923187668</v>
      </c>
      <c r="D63" s="1">
        <f t="shared" si="8"/>
        <v>2.125</v>
      </c>
      <c r="E63" s="1">
        <f t="shared" si="9"/>
        <v>7.4061564435308505</v>
      </c>
      <c r="G63" s="1">
        <f t="shared" si="1"/>
        <v>3.75</v>
      </c>
      <c r="H63" s="1">
        <f t="shared" si="2"/>
        <v>37.995863896981788</v>
      </c>
    </row>
    <row r="64" spans="1:8">
      <c r="A64" s="1">
        <v>3.0500000000000003</v>
      </c>
      <c r="B64" s="1">
        <f t="shared" si="5"/>
        <v>21.115344422540616</v>
      </c>
      <c r="D64" s="1">
        <f t="shared" si="8"/>
        <v>2.25</v>
      </c>
      <c r="E64" s="1">
        <f t="shared" si="9"/>
        <v>8.3319259989722063</v>
      </c>
      <c r="G64" s="1">
        <f t="shared" si="1"/>
        <v>3.8125</v>
      </c>
      <c r="H64" s="1">
        <f t="shared" si="2"/>
        <v>40.370605390543147</v>
      </c>
    </row>
    <row r="65" spans="1:8">
      <c r="A65" s="1">
        <v>3.1</v>
      </c>
      <c r="B65" s="1">
        <f t="shared" si="5"/>
        <v>22.197951281441636</v>
      </c>
      <c r="D65" s="1">
        <f t="shared" si="8"/>
        <v>2.375</v>
      </c>
      <c r="E65" s="1">
        <f t="shared" si="9"/>
        <v>9.3734167488437325</v>
      </c>
      <c r="G65" s="1">
        <f t="shared" si="1"/>
        <v>3.875</v>
      </c>
      <c r="H65" s="1">
        <f t="shared" si="2"/>
        <v>42.893768227452092</v>
      </c>
    </row>
    <row r="66" spans="1:8">
      <c r="A66" s="1">
        <v>3.15</v>
      </c>
      <c r="B66" s="1">
        <f t="shared" si="5"/>
        <v>23.336064580942711</v>
      </c>
      <c r="D66" s="1">
        <f t="shared" si="8"/>
        <v>2.5</v>
      </c>
      <c r="E66" s="1">
        <f t="shared" si="9"/>
        <v>10.5450938424492</v>
      </c>
      <c r="G66" s="1">
        <f t="shared" si="1"/>
        <v>3.9375</v>
      </c>
      <c r="H66" s="1">
        <f t="shared" si="2"/>
        <v>45.574628741667851</v>
      </c>
    </row>
    <row r="67" spans="1:8">
      <c r="A67" s="1">
        <v>3.2</v>
      </c>
      <c r="B67" s="1">
        <f t="shared" si="5"/>
        <v>24.532530197109352</v>
      </c>
      <c r="D67" s="1">
        <f t="shared" si="8"/>
        <v>2.625</v>
      </c>
      <c r="E67" s="1">
        <f t="shared" si="9"/>
        <v>11.86323057275535</v>
      </c>
      <c r="G67" s="1">
        <f t="shared" si="1"/>
        <v>4</v>
      </c>
      <c r="H67" s="1">
        <f t="shared" si="2"/>
        <v>48.423043038022094</v>
      </c>
    </row>
    <row r="68" spans="1:8">
      <c r="A68" s="1">
        <v>3.25</v>
      </c>
      <c r="B68" s="1">
        <f t="shared" si="5"/>
        <v>25.790339917193062</v>
      </c>
      <c r="D68" s="1">
        <f t="shared" si="8"/>
        <v>2.75</v>
      </c>
      <c r="E68" s="1">
        <f t="shared" si="9"/>
        <v>13.34613439434977</v>
      </c>
    </row>
    <row r="69" spans="1:8">
      <c r="A69" s="1">
        <v>3.3000000000000003</v>
      </c>
      <c r="B69" s="1">
        <f t="shared" si="5"/>
        <v>27.112638920657893</v>
      </c>
      <c r="D69" s="1">
        <f t="shared" si="8"/>
        <v>2.875</v>
      </c>
      <c r="E69" s="1">
        <f t="shared" si="9"/>
        <v>15.014401193643492</v>
      </c>
    </row>
    <row r="70" spans="1:8">
      <c r="A70" s="1">
        <v>3.35</v>
      </c>
      <c r="B70" s="1">
        <f t="shared" si="5"/>
        <v>28.502733643767282</v>
      </c>
      <c r="D70" s="1">
        <f t="shared" si="8"/>
        <v>3</v>
      </c>
      <c r="E70" s="1">
        <f t="shared" si="9"/>
        <v>16.891201342848927</v>
      </c>
    </row>
    <row r="71" spans="1:8">
      <c r="A71" s="1">
        <v>3.4000000000000004</v>
      </c>
      <c r="B71" s="1">
        <f t="shared" si="5"/>
        <v>29.964100047397025</v>
      </c>
      <c r="D71" s="1">
        <f t="shared" si="8"/>
        <v>3.125</v>
      </c>
      <c r="E71" s="1">
        <f t="shared" si="9"/>
        <v>19.002601510705041</v>
      </c>
    </row>
    <row r="72" spans="1:8">
      <c r="A72" s="1">
        <v>3.45</v>
      </c>
      <c r="B72" s="1">
        <f t="shared" si="5"/>
        <v>31.500392308747937</v>
      </c>
      <c r="D72" s="1">
        <f t="shared" si="8"/>
        <v>3.25</v>
      </c>
      <c r="E72" s="1">
        <f t="shared" si="9"/>
        <v>21.37792669954317</v>
      </c>
    </row>
    <row r="73" spans="1:8">
      <c r="A73" s="1">
        <v>3.5</v>
      </c>
      <c r="B73" s="1">
        <f t="shared" si="5"/>
        <v>33.115451958692312</v>
      </c>
      <c r="D73" s="1">
        <f t="shared" si="8"/>
        <v>3.375</v>
      </c>
      <c r="E73" s="1">
        <f t="shared" si="9"/>
        <v>24.050167536986066</v>
      </c>
    </row>
    <row r="74" spans="1:8">
      <c r="A74" s="1">
        <v>3.5500000000000003</v>
      </c>
      <c r="B74" s="1">
        <f t="shared" si="5"/>
        <v>34.813317487602028</v>
      </c>
      <c r="D74" s="1">
        <f t="shared" si="8"/>
        <v>3.5</v>
      </c>
      <c r="E74" s="1">
        <f t="shared" si="9"/>
        <v>27.056438479109325</v>
      </c>
    </row>
    <row r="75" spans="1:8">
      <c r="A75" s="1">
        <v>3.6</v>
      </c>
      <c r="B75" s="1">
        <f t="shared" si="5"/>
        <v>36.598234443677988</v>
      </c>
      <c r="D75" s="1">
        <f t="shared" si="8"/>
        <v>3.625</v>
      </c>
      <c r="E75" s="1">
        <f t="shared" si="9"/>
        <v>30.438493288997989</v>
      </c>
    </row>
    <row r="76" spans="1:8">
      <c r="A76" s="1">
        <v>3.6500000000000004</v>
      </c>
      <c r="B76" s="1">
        <f t="shared" si="5"/>
        <v>38.474666049032137</v>
      </c>
      <c r="D76" s="1">
        <f t="shared" si="8"/>
        <v>3.75</v>
      </c>
      <c r="E76" s="1">
        <f t="shared" si="9"/>
        <v>34.243304950122734</v>
      </c>
    </row>
    <row r="77" spans="1:8">
      <c r="A77" s="1">
        <v>3.7</v>
      </c>
      <c r="B77" s="1">
        <f t="shared" si="5"/>
        <v>40.447304360067399</v>
      </c>
      <c r="D77" s="1">
        <f t="shared" si="8"/>
        <v>3.875</v>
      </c>
      <c r="E77" s="1">
        <f t="shared" si="9"/>
        <v>38.523718068888073</v>
      </c>
    </row>
    <row r="78" spans="1:8">
      <c r="A78" s="1">
        <v>3.75</v>
      </c>
      <c r="B78" s="1">
        <f t="shared" si="5"/>
        <v>42.521082000062783</v>
      </c>
      <c r="D78" s="1">
        <f t="shared" si="8"/>
        <v>4</v>
      </c>
      <c r="E78" s="1">
        <f t="shared" si="9"/>
        <v>43.33918282749908</v>
      </c>
    </row>
    <row r="79" spans="1:8">
      <c r="A79" s="1">
        <v>3.8000000000000003</v>
      </c>
      <c r="B79" s="1">
        <f t="shared" si="5"/>
        <v>44.701184493300836</v>
      </c>
    </row>
    <row r="80" spans="1:8">
      <c r="A80" s="1">
        <v>3.85</v>
      </c>
      <c r="B80" s="1">
        <f t="shared" si="5"/>
        <v>46.993063231579285</v>
      </c>
    </row>
    <row r="81" spans="1:2">
      <c r="A81" s="1">
        <v>3.9000000000000004</v>
      </c>
      <c r="B81" s="1">
        <f t="shared" si="5"/>
        <v>49.402449105530188</v>
      </c>
    </row>
    <row r="82" spans="1:2">
      <c r="A82" s="1">
        <v>3.95</v>
      </c>
      <c r="B82" s="1">
        <f t="shared" si="5"/>
        <v>51.935366834831441</v>
      </c>
    </row>
    <row r="83" spans="1:2">
      <c r="A83" s="1">
        <v>4</v>
      </c>
      <c r="B83" s="1">
        <f t="shared" si="5"/>
        <v>54.598150033144236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Normal="100" workbookViewId="0">
      <selection activeCell="N31" sqref="N31"/>
    </sheetView>
  </sheetViews>
  <sheetFormatPr defaultRowHeight="15"/>
  <cols>
    <col min="1" max="10" width="6.7109375" style="1" customWidth="1"/>
  </cols>
  <sheetData>
    <row r="1" spans="1:10">
      <c r="A1" s="4" t="s">
        <v>7</v>
      </c>
      <c r="B1" s="4"/>
      <c r="D1" s="5" t="s">
        <v>0</v>
      </c>
      <c r="E1" s="4">
        <v>1</v>
      </c>
      <c r="H1" s="5" t="s">
        <v>0</v>
      </c>
      <c r="I1" s="4">
        <v>6.25E-2</v>
      </c>
    </row>
    <row r="2" spans="1:10">
      <c r="A2" s="5" t="s">
        <v>8</v>
      </c>
      <c r="B2" s="5" t="s">
        <v>9</v>
      </c>
      <c r="D2" s="5" t="s">
        <v>8</v>
      </c>
      <c r="E2" s="5" t="s">
        <v>11</v>
      </c>
      <c r="F2" s="5" t="s">
        <v>1</v>
      </c>
      <c r="H2" s="5" t="s">
        <v>8</v>
      </c>
      <c r="I2" s="5" t="s">
        <v>11</v>
      </c>
      <c r="J2" s="5" t="s">
        <v>1</v>
      </c>
    </row>
    <row r="3" spans="1:10">
      <c r="A3" s="1">
        <v>0</v>
      </c>
      <c r="B3" s="1">
        <f>EXP(A3)</f>
        <v>1</v>
      </c>
      <c r="D3" s="1">
        <v>0</v>
      </c>
      <c r="F3" s="1">
        <v>1</v>
      </c>
      <c r="H3" s="1">
        <v>0</v>
      </c>
      <c r="J3" s="1">
        <v>1</v>
      </c>
    </row>
    <row r="4" spans="1:10">
      <c r="A4" s="1">
        <v>0.05</v>
      </c>
      <c r="B4" s="1">
        <f t="shared" ref="B4:B22" si="0">EXP(A4)</f>
        <v>1.0512710963760241</v>
      </c>
      <c r="D4" s="1">
        <f>D3+dt</f>
        <v>1</v>
      </c>
      <c r="E4" s="1">
        <f>F3+dt*F3</f>
        <v>2</v>
      </c>
      <c r="F4" s="1">
        <f>F3+dt/2*(F3+E4)</f>
        <v>2.5</v>
      </c>
      <c r="H4" s="1">
        <f t="shared" ref="H4:H67" si="1">H3+dte</f>
        <v>6.25E-2</v>
      </c>
      <c r="I4" s="1">
        <f t="shared" ref="I4:I67" si="2">J3+dte*J3</f>
        <v>1.0625</v>
      </c>
      <c r="J4" s="1">
        <f t="shared" ref="J4:J67" si="3">J3+dte/2*(J3+I4)</f>
        <v>1.064453125</v>
      </c>
    </row>
    <row r="5" spans="1:10">
      <c r="A5" s="1">
        <v>0.1</v>
      </c>
      <c r="B5" s="1">
        <f t="shared" si="0"/>
        <v>1.1051709180756477</v>
      </c>
      <c r="D5" s="1">
        <f>D4+dt</f>
        <v>2</v>
      </c>
      <c r="E5" s="1">
        <f>F4+dt*F4</f>
        <v>5</v>
      </c>
      <c r="F5" s="1">
        <f>F4+dt/2*(F4+E5)</f>
        <v>6.25</v>
      </c>
      <c r="H5" s="1">
        <f t="shared" si="1"/>
        <v>0.125</v>
      </c>
      <c r="I5" s="1">
        <f t="shared" si="2"/>
        <v>1.1309814453125</v>
      </c>
      <c r="J5" s="1">
        <f t="shared" si="3"/>
        <v>1.1330604553222656</v>
      </c>
    </row>
    <row r="6" spans="1:10">
      <c r="A6" s="1">
        <v>0.15000000000000002</v>
      </c>
      <c r="B6" s="1">
        <f t="shared" si="0"/>
        <v>1.1618342427282831</v>
      </c>
      <c r="D6" s="1">
        <f>D5+dt</f>
        <v>3</v>
      </c>
      <c r="E6" s="1">
        <f>F5+dt*F5</f>
        <v>12.5</v>
      </c>
      <c r="F6" s="1">
        <f>F5+dt/2*(F5+E6)</f>
        <v>15.625</v>
      </c>
      <c r="H6" s="1">
        <f t="shared" si="1"/>
        <v>0.1875</v>
      </c>
      <c r="I6" s="1">
        <f t="shared" si="2"/>
        <v>1.2038767337799072</v>
      </c>
      <c r="J6" s="1">
        <f t="shared" si="3"/>
        <v>1.2060897424817085</v>
      </c>
    </row>
    <row r="7" spans="1:10">
      <c r="A7" s="1">
        <v>0.2</v>
      </c>
      <c r="B7" s="1">
        <f t="shared" si="0"/>
        <v>1.2214027581601699</v>
      </c>
      <c r="D7" s="1">
        <f>D6+dt</f>
        <v>4</v>
      </c>
      <c r="E7" s="1">
        <f>F6+dt*F6</f>
        <v>31.25</v>
      </c>
      <c r="F7" s="1">
        <f>F6+dt/2*(F6+E7)</f>
        <v>39.0625</v>
      </c>
      <c r="H7" s="1">
        <f t="shared" si="1"/>
        <v>0.25</v>
      </c>
      <c r="I7" s="1">
        <f t="shared" si="2"/>
        <v>1.2814703513868153</v>
      </c>
      <c r="J7" s="1">
        <f t="shared" si="3"/>
        <v>1.2838259954150999</v>
      </c>
    </row>
    <row r="8" spans="1:10">
      <c r="A8" s="1">
        <v>0.25</v>
      </c>
      <c r="B8" s="1">
        <f t="shared" si="0"/>
        <v>1.2840254166877414</v>
      </c>
      <c r="H8" s="1">
        <f t="shared" si="1"/>
        <v>0.3125</v>
      </c>
      <c r="I8" s="1">
        <f t="shared" si="2"/>
        <v>1.3640651201285436</v>
      </c>
      <c r="J8" s="1">
        <f t="shared" si="3"/>
        <v>1.3665725927758388</v>
      </c>
    </row>
    <row r="9" spans="1:10">
      <c r="A9" s="1">
        <v>0.30000000000000004</v>
      </c>
      <c r="B9" s="1">
        <f t="shared" si="0"/>
        <v>1.3498588075760032</v>
      </c>
      <c r="H9" s="1">
        <f t="shared" si="1"/>
        <v>0.375</v>
      </c>
      <c r="I9" s="1">
        <f t="shared" si="2"/>
        <v>1.4519833798243287</v>
      </c>
      <c r="J9" s="1">
        <f t="shared" si="3"/>
        <v>1.4546524669195939</v>
      </c>
    </row>
    <row r="10" spans="1:10">
      <c r="A10" s="1">
        <v>0.35000000000000003</v>
      </c>
      <c r="B10" s="1">
        <f t="shared" si="0"/>
        <v>1.4190675485932573</v>
      </c>
      <c r="D10" s="5" t="s">
        <v>0</v>
      </c>
      <c r="E10" s="4">
        <v>0.5</v>
      </c>
      <c r="H10" s="1">
        <f t="shared" si="1"/>
        <v>0.4375</v>
      </c>
      <c r="I10" s="1">
        <f t="shared" si="2"/>
        <v>1.5455682461020686</v>
      </c>
      <c r="J10" s="1">
        <f t="shared" si="3"/>
        <v>1.5484093642015209</v>
      </c>
    </row>
    <row r="11" spans="1:10">
      <c r="A11" s="1">
        <v>0.4</v>
      </c>
      <c r="B11" s="1">
        <f t="shared" si="0"/>
        <v>1.4918246976412703</v>
      </c>
      <c r="D11" s="5" t="s">
        <v>8</v>
      </c>
      <c r="E11" s="5" t="s">
        <v>10</v>
      </c>
      <c r="F11" s="5" t="s">
        <v>1</v>
      </c>
      <c r="H11" s="1">
        <f t="shared" si="1"/>
        <v>0.5</v>
      </c>
      <c r="I11" s="1">
        <f t="shared" si="2"/>
        <v>1.645184949464116</v>
      </c>
      <c r="J11" s="1">
        <f t="shared" si="3"/>
        <v>1.648209186503572</v>
      </c>
    </row>
    <row r="12" spans="1:10">
      <c r="A12" s="1">
        <v>0.45</v>
      </c>
      <c r="B12" s="1">
        <f t="shared" si="0"/>
        <v>1.5683121854901689</v>
      </c>
      <c r="D12" s="1">
        <v>0</v>
      </c>
      <c r="F12" s="1">
        <v>1</v>
      </c>
      <c r="H12" s="1">
        <f t="shared" si="1"/>
        <v>0.5625</v>
      </c>
      <c r="I12" s="1">
        <f t="shared" si="2"/>
        <v>1.7512222606600452</v>
      </c>
      <c r="J12" s="1">
        <f t="shared" si="3"/>
        <v>1.7544414192274349</v>
      </c>
    </row>
    <row r="13" spans="1:10">
      <c r="A13" s="1">
        <v>0.5</v>
      </c>
      <c r="B13" s="1">
        <f t="shared" si="0"/>
        <v>1.6487212707001282</v>
      </c>
      <c r="D13" s="1">
        <f t="shared" ref="D13:D20" si="4">D12+dta</f>
        <v>0.5</v>
      </c>
      <c r="E13" s="1">
        <f t="shared" ref="E13:E20" si="5">F12+dta*F12</f>
        <v>1.5</v>
      </c>
      <c r="F13" s="1">
        <f t="shared" ref="F13:F20" si="6">F12+dta/2*(F12+E13)</f>
        <v>1.625</v>
      </c>
      <c r="H13" s="1">
        <f t="shared" si="1"/>
        <v>0.625</v>
      </c>
      <c r="I13" s="1">
        <f t="shared" si="2"/>
        <v>1.8640940079291495</v>
      </c>
      <c r="J13" s="1">
        <f t="shared" si="3"/>
        <v>1.8675206513260783</v>
      </c>
    </row>
    <row r="14" spans="1:10">
      <c r="A14" s="1">
        <v>0.55000000000000004</v>
      </c>
      <c r="B14" s="1">
        <f t="shared" si="0"/>
        <v>1.7332530178673953</v>
      </c>
      <c r="D14" s="1">
        <f t="shared" si="4"/>
        <v>1</v>
      </c>
      <c r="E14" s="1">
        <f t="shared" si="5"/>
        <v>2.4375</v>
      </c>
      <c r="F14" s="1">
        <f t="shared" si="6"/>
        <v>2.640625</v>
      </c>
      <c r="H14" s="1">
        <f t="shared" si="1"/>
        <v>0.6875</v>
      </c>
      <c r="I14" s="1">
        <f t="shared" si="2"/>
        <v>1.9842406920339581</v>
      </c>
      <c r="J14" s="1">
        <f t="shared" si="3"/>
        <v>1.9878881933060795</v>
      </c>
    </row>
    <row r="15" spans="1:10">
      <c r="A15" s="1">
        <v>0.60000000000000009</v>
      </c>
      <c r="B15" s="1">
        <f t="shared" si="0"/>
        <v>1.8221188003905091</v>
      </c>
      <c r="D15" s="1">
        <f t="shared" si="4"/>
        <v>1.5</v>
      </c>
      <c r="E15" s="1">
        <f t="shared" si="5"/>
        <v>3.9609375</v>
      </c>
      <c r="F15" s="1">
        <f t="shared" si="6"/>
        <v>4.291015625</v>
      </c>
      <c r="H15" s="1">
        <f t="shared" si="1"/>
        <v>0.75</v>
      </c>
      <c r="I15" s="1">
        <f t="shared" si="2"/>
        <v>2.1121312053877093</v>
      </c>
      <c r="J15" s="1">
        <f t="shared" si="3"/>
        <v>2.1160137995152604</v>
      </c>
    </row>
    <row r="16" spans="1:10">
      <c r="A16" s="1">
        <v>0.65</v>
      </c>
      <c r="B16" s="1">
        <f t="shared" si="0"/>
        <v>1.9155408290138962</v>
      </c>
      <c r="D16" s="1">
        <f t="shared" si="4"/>
        <v>2</v>
      </c>
      <c r="E16" s="1">
        <f t="shared" si="5"/>
        <v>6.4365234375</v>
      </c>
      <c r="F16" s="1">
        <f t="shared" si="6"/>
        <v>6.972900390625</v>
      </c>
      <c r="H16" s="1">
        <f t="shared" si="1"/>
        <v>0.8125</v>
      </c>
      <c r="I16" s="1">
        <f t="shared" si="2"/>
        <v>2.248264661984964</v>
      </c>
      <c r="J16" s="1">
        <f t="shared" si="3"/>
        <v>2.2523975014371422</v>
      </c>
    </row>
    <row r="17" spans="1:10">
      <c r="A17" s="1">
        <v>0.70000000000000007</v>
      </c>
      <c r="B17" s="1">
        <f t="shared" si="0"/>
        <v>2.0137527074704766</v>
      </c>
      <c r="D17" s="1">
        <f t="shared" si="4"/>
        <v>2.5</v>
      </c>
      <c r="E17" s="1">
        <f t="shared" si="5"/>
        <v>10.4593505859375</v>
      </c>
      <c r="F17" s="1">
        <f t="shared" si="6"/>
        <v>11.330963134765625</v>
      </c>
      <c r="H17" s="1">
        <f t="shared" si="1"/>
        <v>0.875</v>
      </c>
      <c r="I17" s="1">
        <f t="shared" si="2"/>
        <v>2.3931723452769638</v>
      </c>
      <c r="J17" s="1">
        <f t="shared" si="3"/>
        <v>2.3975715591469582</v>
      </c>
    </row>
    <row r="18" spans="1:10">
      <c r="A18" s="1">
        <v>0.75</v>
      </c>
      <c r="B18" s="1">
        <f t="shared" si="0"/>
        <v>2.1170000166126748</v>
      </c>
      <c r="D18" s="1">
        <f t="shared" si="4"/>
        <v>3</v>
      </c>
      <c r="E18" s="1">
        <f t="shared" si="5"/>
        <v>16.996444702148438</v>
      </c>
      <c r="F18" s="1">
        <f t="shared" si="6"/>
        <v>18.412815093994141</v>
      </c>
      <c r="H18" s="1">
        <f t="shared" si="1"/>
        <v>0.9375</v>
      </c>
      <c r="I18" s="1">
        <f t="shared" si="2"/>
        <v>2.5474197815936432</v>
      </c>
      <c r="J18" s="1">
        <f t="shared" si="3"/>
        <v>2.5521025385451019</v>
      </c>
    </row>
    <row r="19" spans="1:10">
      <c r="A19" s="1">
        <v>0.8</v>
      </c>
      <c r="B19" s="1">
        <f t="shared" si="0"/>
        <v>2.2255409284924679</v>
      </c>
      <c r="D19" s="1">
        <f t="shared" si="4"/>
        <v>3.5</v>
      </c>
      <c r="E19" s="1">
        <f t="shared" si="5"/>
        <v>27.619222640991211</v>
      </c>
      <c r="F19" s="1">
        <f t="shared" si="6"/>
        <v>29.920824527740479</v>
      </c>
      <c r="H19" s="1">
        <f t="shared" si="1"/>
        <v>1</v>
      </c>
      <c r="I19" s="1">
        <f t="shared" si="2"/>
        <v>2.7116089472041707</v>
      </c>
      <c r="J19" s="1">
        <f t="shared" si="3"/>
        <v>2.7165935224747666</v>
      </c>
    </row>
    <row r="20" spans="1:10">
      <c r="A20" s="1">
        <v>0.85000000000000009</v>
      </c>
      <c r="B20" s="1">
        <f t="shared" si="0"/>
        <v>2.3396468519259912</v>
      </c>
      <c r="D20" s="1">
        <f t="shared" si="4"/>
        <v>4</v>
      </c>
      <c r="E20" s="1">
        <f t="shared" si="5"/>
        <v>44.881236791610718</v>
      </c>
      <c r="F20" s="1">
        <f t="shared" si="6"/>
        <v>48.621339857578278</v>
      </c>
      <c r="H20" s="1">
        <f t="shared" si="1"/>
        <v>1.0625</v>
      </c>
      <c r="I20" s="1">
        <f t="shared" si="2"/>
        <v>2.8863806176294395</v>
      </c>
      <c r="J20" s="1">
        <f t="shared" si="3"/>
        <v>2.8916864643530231</v>
      </c>
    </row>
    <row r="21" spans="1:10">
      <c r="A21" s="1">
        <v>0.9</v>
      </c>
      <c r="B21" s="1">
        <f t="shared" si="0"/>
        <v>2.4596031111569499</v>
      </c>
      <c r="H21" s="1">
        <f t="shared" si="1"/>
        <v>1.125</v>
      </c>
      <c r="I21" s="1">
        <f t="shared" si="2"/>
        <v>3.072416868375087</v>
      </c>
      <c r="J21" s="1">
        <f t="shared" si="3"/>
        <v>3.0780646935007767</v>
      </c>
    </row>
    <row r="22" spans="1:10">
      <c r="A22" s="1">
        <v>0.95000000000000007</v>
      </c>
      <c r="B22" s="1">
        <f t="shared" si="0"/>
        <v>2.5857096593158464</v>
      </c>
      <c r="H22" s="1">
        <f t="shared" si="1"/>
        <v>1.1875</v>
      </c>
      <c r="I22" s="1">
        <f t="shared" si="2"/>
        <v>3.2704437368445753</v>
      </c>
      <c r="J22" s="1">
        <f t="shared" si="3"/>
        <v>3.2764555819490688</v>
      </c>
    </row>
    <row r="23" spans="1:10">
      <c r="A23" s="1">
        <v>1</v>
      </c>
      <c r="B23" s="1">
        <f>EXP(A23)</f>
        <v>2.7182818284590451</v>
      </c>
      <c r="D23" s="5" t="s">
        <v>0</v>
      </c>
      <c r="E23" s="4">
        <v>0.25</v>
      </c>
      <c r="H23" s="1">
        <f t="shared" si="1"/>
        <v>1.25</v>
      </c>
      <c r="I23" s="1">
        <f t="shared" si="2"/>
        <v>3.4812340558208854</v>
      </c>
      <c r="J23" s="1">
        <f t="shared" si="3"/>
        <v>3.48763338312938</v>
      </c>
    </row>
    <row r="24" spans="1:10">
      <c r="A24" s="1">
        <v>1.05</v>
      </c>
      <c r="B24" s="1">
        <f t="shared" ref="B24:B83" si="7">EXP(A24)</f>
        <v>2.8576511180631639</v>
      </c>
      <c r="D24" s="5" t="s">
        <v>8</v>
      </c>
      <c r="E24" s="5" t="s">
        <v>11</v>
      </c>
      <c r="F24" s="5" t="s">
        <v>1</v>
      </c>
      <c r="H24" s="1">
        <f t="shared" si="1"/>
        <v>1.3125</v>
      </c>
      <c r="I24" s="1">
        <f t="shared" si="2"/>
        <v>3.7056104695749661</v>
      </c>
      <c r="J24" s="1">
        <f t="shared" si="3"/>
        <v>3.7124222535263907</v>
      </c>
    </row>
    <row r="25" spans="1:10">
      <c r="A25" s="1">
        <v>1.1000000000000001</v>
      </c>
      <c r="B25" s="1">
        <f t="shared" si="7"/>
        <v>3.0041660239464334</v>
      </c>
      <c r="D25" s="1">
        <v>0</v>
      </c>
      <c r="F25" s="1">
        <v>1</v>
      </c>
      <c r="H25" s="1">
        <f t="shared" si="1"/>
        <v>1.375</v>
      </c>
      <c r="I25" s="1">
        <f t="shared" si="2"/>
        <v>3.9444486443717901</v>
      </c>
      <c r="J25" s="1">
        <f t="shared" si="3"/>
        <v>3.9516994690857086</v>
      </c>
    </row>
    <row r="26" spans="1:10">
      <c r="A26" s="1">
        <v>1.1499999999999999</v>
      </c>
      <c r="B26" s="1">
        <f t="shared" si="7"/>
        <v>3.1581929096897672</v>
      </c>
      <c r="D26" s="1">
        <f t="shared" ref="D26:D41" si="8">D25+dtb</f>
        <v>0.25</v>
      </c>
      <c r="E26" s="1">
        <f t="shared" ref="E26:E41" si="9">F25+dtb*F25</f>
        <v>1.25</v>
      </c>
      <c r="F26" s="1">
        <f t="shared" ref="F26:F41" si="10">F25+dtb/2*(F25+E26)</f>
        <v>1.28125</v>
      </c>
      <c r="H26" s="1">
        <f t="shared" si="1"/>
        <v>1.4375</v>
      </c>
      <c r="I26" s="1">
        <f t="shared" si="2"/>
        <v>4.1986806859035655</v>
      </c>
      <c r="J26" s="1">
        <f t="shared" si="3"/>
        <v>4.2063988489291235</v>
      </c>
    </row>
    <row r="27" spans="1:10">
      <c r="A27" s="1">
        <v>1.2</v>
      </c>
      <c r="B27" s="1">
        <f t="shared" si="7"/>
        <v>3.3201169227365472</v>
      </c>
      <c r="D27" s="1">
        <f t="shared" si="8"/>
        <v>0.5</v>
      </c>
      <c r="E27" s="1">
        <f t="shared" si="9"/>
        <v>1.6015625</v>
      </c>
      <c r="F27" s="1">
        <f t="shared" si="10"/>
        <v>1.6416015625</v>
      </c>
      <c r="H27" s="1">
        <f t="shared" si="1"/>
        <v>1.5</v>
      </c>
      <c r="I27" s="1">
        <f t="shared" si="2"/>
        <v>4.4692987769871939</v>
      </c>
      <c r="J27" s="1">
        <f t="shared" si="3"/>
        <v>4.4775143997390083</v>
      </c>
    </row>
    <row r="28" spans="1:10">
      <c r="A28" s="1">
        <v>1.25</v>
      </c>
      <c r="B28" s="1">
        <f t="shared" si="7"/>
        <v>3.4903429574618414</v>
      </c>
      <c r="D28" s="1">
        <f t="shared" si="8"/>
        <v>0.75</v>
      </c>
      <c r="E28" s="1">
        <f t="shared" si="9"/>
        <v>2.052001953125</v>
      </c>
      <c r="F28" s="1">
        <f t="shared" si="10"/>
        <v>2.103302001953125</v>
      </c>
      <c r="H28" s="1">
        <f t="shared" si="1"/>
        <v>1.5625</v>
      </c>
      <c r="I28" s="1">
        <f t="shared" si="2"/>
        <v>4.7573590497226963</v>
      </c>
      <c r="J28" s="1">
        <f t="shared" si="3"/>
        <v>4.7661041950346865</v>
      </c>
    </row>
    <row r="29" spans="1:10">
      <c r="A29" s="1">
        <v>1.3</v>
      </c>
      <c r="B29" s="1">
        <f t="shared" si="7"/>
        <v>3.6692966676192444</v>
      </c>
      <c r="D29" s="1">
        <f t="shared" si="8"/>
        <v>1</v>
      </c>
      <c r="E29" s="1">
        <f t="shared" si="9"/>
        <v>2.6291275024414063</v>
      </c>
      <c r="F29" s="1">
        <f t="shared" si="10"/>
        <v>2.6948556900024414</v>
      </c>
      <c r="H29" s="1">
        <f t="shared" si="1"/>
        <v>1.625</v>
      </c>
      <c r="I29" s="1">
        <f t="shared" si="2"/>
        <v>5.0639857072243544</v>
      </c>
      <c r="J29" s="1">
        <f t="shared" si="3"/>
        <v>5.0732945044802813</v>
      </c>
    </row>
    <row r="30" spans="1:10">
      <c r="A30" s="1">
        <v>1.35</v>
      </c>
      <c r="B30" s="1">
        <f t="shared" si="7"/>
        <v>3.8574255306969745</v>
      </c>
      <c r="D30" s="1">
        <f t="shared" si="8"/>
        <v>1.25</v>
      </c>
      <c r="E30" s="1">
        <f t="shared" si="9"/>
        <v>3.3685696125030518</v>
      </c>
      <c r="F30" s="1">
        <f t="shared" si="10"/>
        <v>3.4527838528156281</v>
      </c>
      <c r="H30" s="1">
        <f t="shared" si="1"/>
        <v>1.6875</v>
      </c>
      <c r="I30" s="1">
        <f t="shared" si="2"/>
        <v>5.3903754110102993</v>
      </c>
      <c r="J30" s="1">
        <f t="shared" si="3"/>
        <v>5.4002841893393621</v>
      </c>
    </row>
    <row r="31" spans="1:10">
      <c r="A31" s="1">
        <v>1.4</v>
      </c>
      <c r="B31" s="1">
        <f t="shared" si="7"/>
        <v>4.0551999668446745</v>
      </c>
      <c r="D31" s="1">
        <f t="shared" si="8"/>
        <v>1.5</v>
      </c>
      <c r="E31" s="1">
        <f t="shared" si="9"/>
        <v>4.3159798160195351</v>
      </c>
      <c r="F31" s="1">
        <f t="shared" si="10"/>
        <v>4.4238793114200234</v>
      </c>
      <c r="H31" s="1">
        <f t="shared" si="1"/>
        <v>1.75</v>
      </c>
      <c r="I31" s="1">
        <f t="shared" si="2"/>
        <v>5.737801951173072</v>
      </c>
      <c r="J31" s="1">
        <f t="shared" si="3"/>
        <v>5.7483493812303754</v>
      </c>
    </row>
    <row r="32" spans="1:10">
      <c r="A32" s="1">
        <v>1.45</v>
      </c>
      <c r="B32" s="1">
        <f t="shared" si="7"/>
        <v>4.2631145151688168</v>
      </c>
      <c r="D32" s="1">
        <f t="shared" si="8"/>
        <v>1.75</v>
      </c>
      <c r="E32" s="1">
        <f t="shared" si="9"/>
        <v>5.5298491392750293</v>
      </c>
      <c r="F32" s="1">
        <f t="shared" si="10"/>
        <v>5.668095367756905</v>
      </c>
      <c r="H32" s="1">
        <f t="shared" si="1"/>
        <v>1.8125</v>
      </c>
      <c r="I32" s="1">
        <f t="shared" si="2"/>
        <v>6.1076212175572735</v>
      </c>
      <c r="J32" s="1">
        <f t="shared" si="3"/>
        <v>6.1188484624424895</v>
      </c>
    </row>
    <row r="33" spans="1:10">
      <c r="A33" s="1">
        <v>1.5</v>
      </c>
      <c r="B33" s="1">
        <f t="shared" si="7"/>
        <v>4.4816890703380645</v>
      </c>
      <c r="D33" s="1">
        <f t="shared" si="8"/>
        <v>2</v>
      </c>
      <c r="E33" s="1">
        <f t="shared" si="9"/>
        <v>7.0851192096961313</v>
      </c>
      <c r="F33" s="1">
        <f t="shared" si="10"/>
        <v>7.2622471899385346</v>
      </c>
      <c r="H33" s="1">
        <f t="shared" si="1"/>
        <v>1.875</v>
      </c>
      <c r="I33" s="1">
        <f t="shared" si="2"/>
        <v>6.5012764913451448</v>
      </c>
      <c r="J33" s="1">
        <f t="shared" si="3"/>
        <v>6.5132273672483532</v>
      </c>
    </row>
    <row r="34" spans="1:10">
      <c r="A34" s="1">
        <v>1.55</v>
      </c>
      <c r="B34" s="1">
        <f t="shared" si="7"/>
        <v>4.7114701825907419</v>
      </c>
      <c r="D34" s="1">
        <f t="shared" si="8"/>
        <v>2.25</v>
      </c>
      <c r="E34" s="1">
        <f t="shared" si="9"/>
        <v>9.0778089874231682</v>
      </c>
      <c r="F34" s="1">
        <f t="shared" si="10"/>
        <v>9.3047542121087474</v>
      </c>
      <c r="H34" s="1">
        <f t="shared" si="1"/>
        <v>1.9375</v>
      </c>
      <c r="I34" s="1">
        <f t="shared" si="2"/>
        <v>6.9203040777013749</v>
      </c>
      <c r="J34" s="1">
        <f t="shared" si="3"/>
        <v>6.933025224903032</v>
      </c>
    </row>
    <row r="35" spans="1:10">
      <c r="A35" s="1">
        <v>1.6</v>
      </c>
      <c r="B35" s="1">
        <f t="shared" si="7"/>
        <v>4.9530324243951149</v>
      </c>
      <c r="D35" s="1">
        <f t="shared" si="8"/>
        <v>2.5</v>
      </c>
      <c r="E35" s="1">
        <f t="shared" si="9"/>
        <v>11.630942765135934</v>
      </c>
      <c r="F35" s="1">
        <f t="shared" si="10"/>
        <v>11.921716334264332</v>
      </c>
      <c r="H35" s="1">
        <f t="shared" si="1"/>
        <v>2</v>
      </c>
      <c r="I35" s="1">
        <f t="shared" si="2"/>
        <v>7.3663393014594716</v>
      </c>
      <c r="J35" s="1">
        <f t="shared" si="3"/>
        <v>7.37988036635186</v>
      </c>
    </row>
    <row r="36" spans="1:10">
      <c r="A36" s="1">
        <v>1.65</v>
      </c>
      <c r="B36" s="1">
        <f t="shared" si="7"/>
        <v>5.2069798271798486</v>
      </c>
      <c r="D36" s="1">
        <f t="shared" si="8"/>
        <v>2.75</v>
      </c>
      <c r="E36" s="1">
        <f t="shared" si="9"/>
        <v>14.902145417830415</v>
      </c>
      <c r="F36" s="1">
        <f t="shared" si="10"/>
        <v>15.274699053276175</v>
      </c>
      <c r="H36" s="1">
        <f t="shared" si="1"/>
        <v>2.0625</v>
      </c>
      <c r="I36" s="1">
        <f t="shared" si="2"/>
        <v>7.8411228892488509</v>
      </c>
      <c r="J36" s="1">
        <f t="shared" si="3"/>
        <v>7.8555367180893825</v>
      </c>
    </row>
    <row r="37" spans="1:10">
      <c r="A37" s="1">
        <v>1.7000000000000002</v>
      </c>
      <c r="B37" s="1">
        <f t="shared" si="7"/>
        <v>5.4739473917272008</v>
      </c>
      <c r="D37" s="1">
        <f t="shared" si="8"/>
        <v>3</v>
      </c>
      <c r="E37" s="1">
        <f t="shared" si="9"/>
        <v>19.093373816595218</v>
      </c>
      <c r="F37" s="1">
        <f t="shared" si="10"/>
        <v>19.570708162010099</v>
      </c>
      <c r="H37" s="1">
        <f t="shared" si="1"/>
        <v>2.125</v>
      </c>
      <c r="I37" s="1">
        <f t="shared" si="2"/>
        <v>8.3465077629699689</v>
      </c>
      <c r="J37" s="1">
        <f t="shared" si="3"/>
        <v>8.3618506081224879</v>
      </c>
    </row>
    <row r="38" spans="1:10">
      <c r="A38" s="1">
        <v>1.75</v>
      </c>
      <c r="B38" s="1">
        <f t="shared" si="7"/>
        <v>5.7546026760057307</v>
      </c>
      <c r="D38" s="1">
        <f t="shared" si="8"/>
        <v>3.25</v>
      </c>
      <c r="E38" s="1">
        <f t="shared" si="9"/>
        <v>24.463385202512626</v>
      </c>
      <c r="F38" s="1">
        <f t="shared" si="10"/>
        <v>25.074969832575441</v>
      </c>
      <c r="H38" s="1">
        <f t="shared" si="1"/>
        <v>2.1875</v>
      </c>
      <c r="I38" s="1">
        <f t="shared" si="2"/>
        <v>8.8844662711301439</v>
      </c>
      <c r="J38" s="1">
        <f t="shared" si="3"/>
        <v>8.9007980105991322</v>
      </c>
    </row>
    <row r="39" spans="1:10">
      <c r="A39" s="1">
        <v>1.8</v>
      </c>
      <c r="B39" s="1">
        <f t="shared" si="7"/>
        <v>6.0496474644129465</v>
      </c>
      <c r="D39" s="1">
        <f t="shared" si="8"/>
        <v>3.5</v>
      </c>
      <c r="E39" s="1">
        <f t="shared" si="9"/>
        <v>31.343712290719303</v>
      </c>
      <c r="F39" s="1">
        <f t="shared" si="10"/>
        <v>32.127305097987282</v>
      </c>
      <c r="H39" s="1">
        <f t="shared" si="1"/>
        <v>2.25</v>
      </c>
      <c r="I39" s="1">
        <f t="shared" si="2"/>
        <v>9.4570978862615789</v>
      </c>
      <c r="J39" s="1">
        <f t="shared" si="3"/>
        <v>9.4744822573760299</v>
      </c>
    </row>
    <row r="40" spans="1:10">
      <c r="A40" s="1">
        <v>1.85</v>
      </c>
      <c r="B40" s="1">
        <f t="shared" si="7"/>
        <v>6.3598195226018319</v>
      </c>
      <c r="D40" s="1">
        <f t="shared" si="8"/>
        <v>3.75</v>
      </c>
      <c r="E40" s="1">
        <f t="shared" si="9"/>
        <v>40.159131372484104</v>
      </c>
      <c r="F40" s="1">
        <f t="shared" si="10"/>
        <v>41.163109656796209</v>
      </c>
      <c r="H40" s="1">
        <f t="shared" si="1"/>
        <v>2.3125</v>
      </c>
      <c r="I40" s="1">
        <f t="shared" si="2"/>
        <v>10.066637398462031</v>
      </c>
      <c r="J40" s="1">
        <f t="shared" si="3"/>
        <v>10.085142246620968</v>
      </c>
    </row>
    <row r="41" spans="1:10">
      <c r="A41" s="1">
        <v>1.9</v>
      </c>
      <c r="B41" s="1">
        <f t="shared" si="7"/>
        <v>6.6858944422792685</v>
      </c>
      <c r="D41" s="1">
        <f t="shared" si="8"/>
        <v>4</v>
      </c>
      <c r="E41" s="1">
        <f t="shared" si="9"/>
        <v>51.453887070995265</v>
      </c>
      <c r="F41" s="1">
        <f t="shared" si="10"/>
        <v>52.740234247770147</v>
      </c>
      <c r="H41" s="1">
        <f t="shared" si="1"/>
        <v>2.375</v>
      </c>
      <c r="I41" s="1">
        <f t="shared" si="2"/>
        <v>10.715463637034778</v>
      </c>
      <c r="J41" s="1">
        <f t="shared" si="3"/>
        <v>10.735161180485211</v>
      </c>
    </row>
    <row r="42" spans="1:10">
      <c r="A42" s="1">
        <v>1.9500000000000002</v>
      </c>
      <c r="B42" s="1">
        <f t="shared" si="7"/>
        <v>7.0286875805892945</v>
      </c>
      <c r="H42" s="1">
        <f t="shared" si="1"/>
        <v>2.4375</v>
      </c>
      <c r="I42" s="1">
        <f t="shared" si="2"/>
        <v>11.406108754265537</v>
      </c>
      <c r="J42" s="1">
        <f t="shared" si="3"/>
        <v>11.427075865946172</v>
      </c>
    </row>
    <row r="43" spans="1:10">
      <c r="A43" s="1">
        <v>2</v>
      </c>
      <c r="B43" s="1">
        <f t="shared" si="7"/>
        <v>7.3890560989306504</v>
      </c>
      <c r="H43" s="1">
        <f t="shared" si="1"/>
        <v>2.5</v>
      </c>
      <c r="I43" s="1">
        <f t="shared" si="2"/>
        <v>12.141268107567807</v>
      </c>
      <c r="J43" s="1">
        <f t="shared" si="3"/>
        <v>12.163586615118485</v>
      </c>
    </row>
    <row r="44" spans="1:10">
      <c r="A44" s="1">
        <v>2.0499999999999998</v>
      </c>
      <c r="B44" s="1">
        <f t="shared" si="7"/>
        <v>7.7679011063067707</v>
      </c>
      <c r="D44" s="5" t="s">
        <v>0</v>
      </c>
      <c r="E44" s="6">
        <v>0.125</v>
      </c>
      <c r="H44" s="1">
        <f t="shared" si="1"/>
        <v>2.5625</v>
      </c>
      <c r="I44" s="1">
        <f t="shared" si="2"/>
        <v>12.923810778563389</v>
      </c>
      <c r="J44" s="1">
        <f t="shared" si="3"/>
        <v>12.947567783671044</v>
      </c>
    </row>
    <row r="45" spans="1:10">
      <c r="A45" s="1">
        <v>2.1</v>
      </c>
      <c r="B45" s="1">
        <f t="shared" si="7"/>
        <v>8.1661699125676517</v>
      </c>
      <c r="D45" s="5" t="s">
        <v>8</v>
      </c>
      <c r="E45" s="5" t="s">
        <v>11</v>
      </c>
      <c r="F45" s="5" t="s">
        <v>1</v>
      </c>
      <c r="H45" s="1">
        <f t="shared" si="1"/>
        <v>2.625</v>
      </c>
      <c r="I45" s="1">
        <f t="shared" si="2"/>
        <v>13.756790770150484</v>
      </c>
      <c r="J45" s="1">
        <f t="shared" si="3"/>
        <v>13.782078988477966</v>
      </c>
    </row>
    <row r="46" spans="1:10">
      <c r="A46" s="1">
        <v>2.1500000000000004</v>
      </c>
      <c r="B46" s="1">
        <f t="shared" si="7"/>
        <v>8.5848583971778964</v>
      </c>
      <c r="D46" s="1">
        <v>0</v>
      </c>
      <c r="F46" s="1">
        <v>1</v>
      </c>
      <c r="H46" s="1">
        <f t="shared" si="1"/>
        <v>2.6875</v>
      </c>
      <c r="I46" s="1">
        <f t="shared" si="2"/>
        <v>14.643458925257839</v>
      </c>
      <c r="J46" s="1">
        <f t="shared" si="3"/>
        <v>14.67037704828221</v>
      </c>
    </row>
    <row r="47" spans="1:10">
      <c r="A47" s="1">
        <v>2.2000000000000002</v>
      </c>
      <c r="B47" s="1">
        <f t="shared" si="7"/>
        <v>9.025013499434122</v>
      </c>
      <c r="D47" s="1">
        <f t="shared" ref="D47:D78" si="11">D46+dtc</f>
        <v>0.125</v>
      </c>
      <c r="E47" s="1">
        <f t="shared" ref="E47:E78" si="12">F46+dtc*F46</f>
        <v>1.125</v>
      </c>
      <c r="F47" s="1">
        <f t="shared" ref="F47:F78" si="13">F46+dtc/2*(F46+E47)</f>
        <v>1.1328125</v>
      </c>
      <c r="H47" s="1">
        <f t="shared" si="1"/>
        <v>2.75</v>
      </c>
      <c r="I47" s="1">
        <f t="shared" si="2"/>
        <v>15.587275613799848</v>
      </c>
      <c r="J47" s="1">
        <f t="shared" si="3"/>
        <v>15.615928693972275</v>
      </c>
    </row>
    <row r="48" spans="1:10">
      <c r="A48" s="1">
        <v>2.25</v>
      </c>
      <c r="B48" s="1">
        <f t="shared" si="7"/>
        <v>9.4877358363585262</v>
      </c>
      <c r="D48" s="1">
        <f t="shared" si="11"/>
        <v>0.25</v>
      </c>
      <c r="E48" s="1">
        <f t="shared" si="12"/>
        <v>1.2744140625</v>
      </c>
      <c r="F48" s="1">
        <f t="shared" si="13"/>
        <v>1.28326416015625</v>
      </c>
      <c r="H48" s="1">
        <f t="shared" si="1"/>
        <v>2.8125</v>
      </c>
      <c r="I48" s="1">
        <f t="shared" si="2"/>
        <v>16.591924237345541</v>
      </c>
      <c r="J48" s="1">
        <f t="shared" si="3"/>
        <v>16.622424098075957</v>
      </c>
    </row>
    <row r="49" spans="1:10">
      <c r="A49" s="1">
        <v>2.2999999999999998</v>
      </c>
      <c r="B49" s="1">
        <f t="shared" si="7"/>
        <v>9.9741824548147182</v>
      </c>
      <c r="D49" s="1">
        <f t="shared" si="11"/>
        <v>0.375</v>
      </c>
      <c r="E49" s="1">
        <f t="shared" si="12"/>
        <v>1.4436721801757813</v>
      </c>
      <c r="F49" s="1">
        <f t="shared" si="13"/>
        <v>1.453697681427002</v>
      </c>
      <c r="H49" s="1">
        <f t="shared" si="1"/>
        <v>2.875</v>
      </c>
      <c r="I49" s="1">
        <f t="shared" si="2"/>
        <v>17.661325604205704</v>
      </c>
      <c r="J49" s="1">
        <f t="shared" si="3"/>
        <v>17.693791276272258</v>
      </c>
    </row>
    <row r="50" spans="1:10">
      <c r="A50" s="1">
        <v>2.35</v>
      </c>
      <c r="B50" s="1">
        <f t="shared" si="7"/>
        <v>10.485569724727576</v>
      </c>
      <c r="D50" s="1">
        <f t="shared" si="11"/>
        <v>0.5</v>
      </c>
      <c r="E50" s="1">
        <f t="shared" si="12"/>
        <v>1.6354098916053772</v>
      </c>
      <c r="F50" s="1">
        <f t="shared" si="13"/>
        <v>1.6467669047415257</v>
      </c>
      <c r="H50" s="1">
        <f t="shared" si="1"/>
        <v>2.9375</v>
      </c>
      <c r="I50" s="1">
        <f t="shared" si="2"/>
        <v>18.799653231039272</v>
      </c>
      <c r="J50" s="1">
        <f t="shared" si="3"/>
        <v>18.834211417125744</v>
      </c>
    </row>
    <row r="51" spans="1:10">
      <c r="A51" s="1">
        <v>2.4000000000000004</v>
      </c>
      <c r="B51" s="1">
        <f t="shared" si="7"/>
        <v>11.023176380641605</v>
      </c>
      <c r="D51" s="1">
        <f t="shared" si="11"/>
        <v>0.625</v>
      </c>
      <c r="E51" s="1">
        <f t="shared" si="12"/>
        <v>1.8526127678342164</v>
      </c>
      <c r="F51" s="1">
        <f t="shared" si="13"/>
        <v>1.8654781342775095</v>
      </c>
      <c r="H51" s="1">
        <f t="shared" si="1"/>
        <v>3</v>
      </c>
      <c r="I51" s="1">
        <f t="shared" si="2"/>
        <v>20.011349630696103</v>
      </c>
      <c r="J51" s="1">
        <f t="shared" si="3"/>
        <v>20.048135199870178</v>
      </c>
    </row>
    <row r="52" spans="1:10">
      <c r="A52" s="1">
        <v>2.4500000000000002</v>
      </c>
      <c r="B52" s="1">
        <f t="shared" si="7"/>
        <v>11.588346719223392</v>
      </c>
      <c r="D52" s="1">
        <f t="shared" si="11"/>
        <v>0.75</v>
      </c>
      <c r="E52" s="1">
        <f t="shared" si="12"/>
        <v>2.0986629010621982</v>
      </c>
      <c r="F52" s="1">
        <f t="shared" si="13"/>
        <v>2.1132369489862413</v>
      </c>
      <c r="H52" s="1">
        <f t="shared" si="1"/>
        <v>3.0625</v>
      </c>
      <c r="I52" s="1">
        <f t="shared" si="2"/>
        <v>21.301143649862063</v>
      </c>
      <c r="J52" s="1">
        <f t="shared" si="3"/>
        <v>21.340300163924312</v>
      </c>
    </row>
    <row r="53" spans="1:10">
      <c r="A53" s="1">
        <v>2.5</v>
      </c>
      <c r="B53" s="1">
        <f t="shared" si="7"/>
        <v>12.182493960703473</v>
      </c>
      <c r="D53" s="1">
        <f t="shared" si="11"/>
        <v>0.875</v>
      </c>
      <c r="E53" s="1">
        <f t="shared" si="12"/>
        <v>2.3773915676095214</v>
      </c>
      <c r="F53" s="1">
        <f t="shared" si="13"/>
        <v>2.3939012312734764</v>
      </c>
      <c r="H53" s="1">
        <f t="shared" si="1"/>
        <v>3.125</v>
      </c>
      <c r="I53" s="1">
        <f t="shared" si="2"/>
        <v>22.674068924169582</v>
      </c>
      <c r="J53" s="1">
        <f t="shared" si="3"/>
        <v>22.715749197927245</v>
      </c>
    </row>
    <row r="54" spans="1:10">
      <c r="A54" s="1">
        <v>2.5499999999999998</v>
      </c>
      <c r="B54" s="1">
        <f t="shared" si="7"/>
        <v>12.807103782663029</v>
      </c>
      <c r="D54" s="1">
        <f t="shared" si="11"/>
        <v>1</v>
      </c>
      <c r="E54" s="1">
        <f t="shared" si="12"/>
        <v>2.6931388851826608</v>
      </c>
      <c r="F54" s="1">
        <f t="shared" si="13"/>
        <v>2.711841238551985</v>
      </c>
      <c r="H54" s="1">
        <f t="shared" si="1"/>
        <v>3.1875</v>
      </c>
      <c r="I54" s="1">
        <f t="shared" si="2"/>
        <v>24.135483522797699</v>
      </c>
      <c r="J54" s="1">
        <f t="shared" si="3"/>
        <v>24.1798502204499</v>
      </c>
    </row>
    <row r="55" spans="1:10">
      <c r="A55" s="1">
        <v>2.6</v>
      </c>
      <c r="B55" s="1">
        <f t="shared" si="7"/>
        <v>13.463738035001692</v>
      </c>
      <c r="D55" s="1">
        <f t="shared" si="11"/>
        <v>1.125</v>
      </c>
      <c r="E55" s="1">
        <f t="shared" si="12"/>
        <v>3.0508213933709829</v>
      </c>
      <c r="F55" s="1">
        <f t="shared" si="13"/>
        <v>3.0720076530471703</v>
      </c>
      <c r="H55" s="1">
        <f t="shared" si="1"/>
        <v>3.25</v>
      </c>
      <c r="I55" s="1">
        <f t="shared" si="2"/>
        <v>25.691090859228019</v>
      </c>
      <c r="J55" s="1">
        <f t="shared" si="3"/>
        <v>25.738317129189834</v>
      </c>
    </row>
    <row r="56" spans="1:10">
      <c r="A56" s="1">
        <v>2.6500000000000004</v>
      </c>
      <c r="B56" s="1">
        <f t="shared" si="7"/>
        <v>14.154038645375808</v>
      </c>
      <c r="D56" s="1">
        <f t="shared" si="11"/>
        <v>1.25</v>
      </c>
      <c r="E56" s="1">
        <f t="shared" si="12"/>
        <v>3.4560086096780664</v>
      </c>
      <c r="F56" s="1">
        <f t="shared" si="13"/>
        <v>3.4800086694674977</v>
      </c>
      <c r="H56" s="1">
        <f t="shared" si="1"/>
        <v>3.3125</v>
      </c>
      <c r="I56" s="1">
        <f t="shared" si="2"/>
        <v>27.3469619497642</v>
      </c>
      <c r="J56" s="1">
        <f t="shared" si="3"/>
        <v>27.397232100407148</v>
      </c>
    </row>
    <row r="57" spans="1:10">
      <c r="A57" s="1">
        <v>2.7</v>
      </c>
      <c r="B57" s="1">
        <f t="shared" si="7"/>
        <v>14.879731724872837</v>
      </c>
      <c r="D57" s="1">
        <f t="shared" si="11"/>
        <v>1.375</v>
      </c>
      <c r="E57" s="1">
        <f t="shared" si="12"/>
        <v>3.9150097531509349</v>
      </c>
      <c r="F57" s="1">
        <f t="shared" si="13"/>
        <v>3.9421973208811498</v>
      </c>
      <c r="H57" s="1">
        <f t="shared" si="1"/>
        <v>3.375</v>
      </c>
      <c r="I57" s="1">
        <f t="shared" si="2"/>
        <v>29.109559106682596</v>
      </c>
      <c r="J57" s="1">
        <f t="shared" si="3"/>
        <v>29.163069325628705</v>
      </c>
    </row>
    <row r="58" spans="1:10">
      <c r="A58" s="1">
        <v>2.75</v>
      </c>
      <c r="B58" s="1">
        <f t="shared" si="7"/>
        <v>15.642631884188171</v>
      </c>
      <c r="D58" s="1">
        <f t="shared" si="11"/>
        <v>1.5</v>
      </c>
      <c r="E58" s="1">
        <f t="shared" si="12"/>
        <v>4.4349719859912939</v>
      </c>
      <c r="F58" s="1">
        <f t="shared" si="13"/>
        <v>4.4657704025606773</v>
      </c>
      <c r="H58" s="1">
        <f t="shared" si="1"/>
        <v>3.4375</v>
      </c>
      <c r="I58" s="1">
        <f t="shared" si="2"/>
        <v>30.9857611584805</v>
      </c>
      <c r="J58" s="1">
        <f t="shared" si="3"/>
        <v>31.042720278257118</v>
      </c>
    </row>
    <row r="59" spans="1:10">
      <c r="A59" s="1">
        <v>2.8</v>
      </c>
      <c r="B59" s="1">
        <f t="shared" si="7"/>
        <v>16.444646771097048</v>
      </c>
      <c r="D59" s="1">
        <f t="shared" si="11"/>
        <v>1.625</v>
      </c>
      <c r="E59" s="1">
        <f t="shared" si="12"/>
        <v>5.0239917028807621</v>
      </c>
      <c r="F59" s="1">
        <f t="shared" si="13"/>
        <v>5.0588805341507674</v>
      </c>
      <c r="H59" s="1">
        <f t="shared" si="1"/>
        <v>3.5</v>
      </c>
      <c r="I59" s="1">
        <f t="shared" si="2"/>
        <v>32.98289029564819</v>
      </c>
      <c r="J59" s="1">
        <f t="shared" si="3"/>
        <v>33.043520608691658</v>
      </c>
    </row>
    <row r="60" spans="1:10">
      <c r="A60" s="1">
        <v>2.85</v>
      </c>
      <c r="B60" s="1">
        <f t="shared" si="7"/>
        <v>17.287781840567639</v>
      </c>
      <c r="D60" s="1">
        <f t="shared" si="11"/>
        <v>1.75</v>
      </c>
      <c r="E60" s="1">
        <f t="shared" si="12"/>
        <v>5.6912406009196133</v>
      </c>
      <c r="F60" s="1">
        <f t="shared" si="13"/>
        <v>5.7307631050926666</v>
      </c>
      <c r="H60" s="1">
        <f t="shared" si="1"/>
        <v>3.5625</v>
      </c>
      <c r="I60" s="1">
        <f t="shared" si="2"/>
        <v>35.108740646734887</v>
      </c>
      <c r="J60" s="1">
        <f t="shared" si="3"/>
        <v>35.173278772923737</v>
      </c>
    </row>
    <row r="61" spans="1:10">
      <c r="A61" s="1">
        <v>2.9000000000000004</v>
      </c>
      <c r="B61" s="1">
        <f t="shared" si="7"/>
        <v>18.174145369443067</v>
      </c>
      <c r="D61" s="1">
        <f t="shared" si="11"/>
        <v>1.875</v>
      </c>
      <c r="E61" s="1">
        <f t="shared" si="12"/>
        <v>6.4471084932292495</v>
      </c>
      <c r="F61" s="1">
        <f t="shared" si="13"/>
        <v>6.4918800799877863</v>
      </c>
      <c r="H61" s="1">
        <f t="shared" si="1"/>
        <v>3.625</v>
      </c>
      <c r="I61" s="1">
        <f t="shared" si="2"/>
        <v>37.371608696231469</v>
      </c>
      <c r="J61" s="1">
        <f t="shared" si="3"/>
        <v>37.440306506334835</v>
      </c>
    </row>
    <row r="62" spans="1:10">
      <c r="A62" s="1">
        <v>2.95</v>
      </c>
      <c r="B62" s="1">
        <f t="shared" si="7"/>
        <v>19.105953728231651</v>
      </c>
      <c r="D62" s="1">
        <f t="shared" si="11"/>
        <v>2</v>
      </c>
      <c r="E62" s="1">
        <f t="shared" si="12"/>
        <v>7.3033650899862597</v>
      </c>
      <c r="F62" s="1">
        <f t="shared" si="13"/>
        <v>7.3540829031111645</v>
      </c>
      <c r="H62" s="1">
        <f t="shared" si="1"/>
        <v>3.6875</v>
      </c>
      <c r="I62" s="1">
        <f t="shared" si="2"/>
        <v>39.780325662980765</v>
      </c>
      <c r="J62" s="1">
        <f t="shared" si="3"/>
        <v>39.853451261625949</v>
      </c>
    </row>
    <row r="63" spans="1:10">
      <c r="A63" s="1">
        <v>3</v>
      </c>
      <c r="B63" s="1">
        <f t="shared" si="7"/>
        <v>20.085536923187668</v>
      </c>
      <c r="D63" s="1">
        <f t="shared" si="11"/>
        <v>2.125</v>
      </c>
      <c r="E63" s="1">
        <f t="shared" si="12"/>
        <v>8.2733432660000599</v>
      </c>
      <c r="F63" s="1">
        <f t="shared" si="13"/>
        <v>8.3307970386806165</v>
      </c>
      <c r="H63" s="1">
        <f t="shared" si="1"/>
        <v>3.75</v>
      </c>
      <c r="I63" s="1">
        <f t="shared" si="2"/>
        <v>42.344291965477574</v>
      </c>
      <c r="J63" s="1">
        <f t="shared" si="3"/>
        <v>42.422130737472934</v>
      </c>
    </row>
    <row r="64" spans="1:10">
      <c r="A64" s="1">
        <v>3.0500000000000003</v>
      </c>
      <c r="B64" s="1">
        <f t="shared" si="7"/>
        <v>21.115344422540616</v>
      </c>
      <c r="D64" s="1">
        <f t="shared" si="11"/>
        <v>2.25</v>
      </c>
      <c r="E64" s="1">
        <f t="shared" si="12"/>
        <v>9.3721466685156933</v>
      </c>
      <c r="F64" s="1">
        <f t="shared" si="13"/>
        <v>9.437231020380386</v>
      </c>
      <c r="H64" s="1">
        <f t="shared" si="1"/>
        <v>3.8125</v>
      </c>
      <c r="I64" s="1">
        <f t="shared" si="2"/>
        <v>45.073513908564991</v>
      </c>
      <c r="J64" s="1">
        <f t="shared" si="3"/>
        <v>45.156369632661622</v>
      </c>
    </row>
    <row r="65" spans="1:10">
      <c r="A65" s="1">
        <v>3.1</v>
      </c>
      <c r="B65" s="1">
        <f t="shared" si="7"/>
        <v>22.197951281441636</v>
      </c>
      <c r="D65" s="1">
        <f t="shared" si="11"/>
        <v>2.375</v>
      </c>
      <c r="E65" s="1">
        <f t="shared" si="12"/>
        <v>10.616884897927934</v>
      </c>
      <c r="F65" s="1">
        <f t="shared" si="13"/>
        <v>10.690613265274656</v>
      </c>
      <c r="H65" s="1">
        <f t="shared" si="1"/>
        <v>3.875</v>
      </c>
      <c r="I65" s="1">
        <f t="shared" si="2"/>
        <v>47.978642734702973</v>
      </c>
      <c r="J65" s="1">
        <f t="shared" si="3"/>
        <v>48.066838769141768</v>
      </c>
    </row>
    <row r="66" spans="1:10">
      <c r="A66" s="1">
        <v>3.15</v>
      </c>
      <c r="B66" s="1">
        <f t="shared" si="7"/>
        <v>23.336064580942711</v>
      </c>
      <c r="D66" s="1">
        <f t="shared" si="11"/>
        <v>2.5</v>
      </c>
      <c r="E66" s="1">
        <f t="shared" si="12"/>
        <v>12.026939923433989</v>
      </c>
      <c r="F66" s="1">
        <f t="shared" si="13"/>
        <v>12.110460339568947</v>
      </c>
      <c r="H66" s="1">
        <f t="shared" si="1"/>
        <v>3.9375</v>
      </c>
      <c r="I66" s="1">
        <f t="shared" si="2"/>
        <v>51.071016192213129</v>
      </c>
      <c r="J66" s="1">
        <f t="shared" si="3"/>
        <v>51.164896736684106</v>
      </c>
    </row>
    <row r="67" spans="1:10">
      <c r="A67" s="1">
        <v>3.2</v>
      </c>
      <c r="B67" s="1">
        <f t="shared" si="7"/>
        <v>24.532530197109352</v>
      </c>
      <c r="D67" s="1">
        <f t="shared" si="11"/>
        <v>2.625</v>
      </c>
      <c r="E67" s="1">
        <f t="shared" si="12"/>
        <v>13.624267882015065</v>
      </c>
      <c r="F67" s="1">
        <f t="shared" si="13"/>
        <v>13.718880853417948</v>
      </c>
      <c r="H67" s="1">
        <f t="shared" si="1"/>
        <v>4</v>
      </c>
      <c r="I67" s="1">
        <f t="shared" si="2"/>
        <v>54.362702782726863</v>
      </c>
      <c r="J67" s="1">
        <f t="shared" si="3"/>
        <v>54.462634221665702</v>
      </c>
    </row>
    <row r="68" spans="1:10">
      <c r="A68" s="1">
        <v>3.25</v>
      </c>
      <c r="B68" s="1">
        <f t="shared" si="7"/>
        <v>25.790339917193062</v>
      </c>
      <c r="D68" s="1">
        <f t="shared" si="11"/>
        <v>2.75</v>
      </c>
      <c r="E68" s="1">
        <f t="shared" si="12"/>
        <v>15.433740960095191</v>
      </c>
      <c r="F68" s="1">
        <f t="shared" si="13"/>
        <v>15.54091971676252</v>
      </c>
    </row>
    <row r="69" spans="1:10">
      <c r="A69" s="1">
        <v>3.3000000000000003</v>
      </c>
      <c r="B69" s="1">
        <f t="shared" si="7"/>
        <v>27.112638920657893</v>
      </c>
      <c r="D69" s="1">
        <f t="shared" si="11"/>
        <v>2.875</v>
      </c>
      <c r="E69" s="1">
        <f t="shared" si="12"/>
        <v>17.483534681357835</v>
      </c>
      <c r="F69" s="1">
        <f t="shared" si="13"/>
        <v>17.604948116645041</v>
      </c>
    </row>
    <row r="70" spans="1:10">
      <c r="A70" s="1">
        <v>3.35</v>
      </c>
      <c r="B70" s="1">
        <f t="shared" si="7"/>
        <v>28.502733643767282</v>
      </c>
      <c r="D70" s="1">
        <f t="shared" si="11"/>
        <v>3</v>
      </c>
      <c r="E70" s="1">
        <f t="shared" si="12"/>
        <v>19.80556663122567</v>
      </c>
      <c r="F70" s="1">
        <f t="shared" si="13"/>
        <v>19.94310528838696</v>
      </c>
    </row>
    <row r="71" spans="1:10">
      <c r="A71" s="1">
        <v>3.4000000000000004</v>
      </c>
      <c r="B71" s="1">
        <f t="shared" si="7"/>
        <v>29.964100047397025</v>
      </c>
      <c r="D71" s="1">
        <f t="shared" si="11"/>
        <v>3.125</v>
      </c>
      <c r="E71" s="1">
        <f t="shared" si="12"/>
        <v>22.43599344943533</v>
      </c>
      <c r="F71" s="1">
        <f t="shared" si="13"/>
        <v>22.591798959500853</v>
      </c>
    </row>
    <row r="72" spans="1:10">
      <c r="A72" s="1">
        <v>3.45</v>
      </c>
      <c r="B72" s="1">
        <f t="shared" si="7"/>
        <v>31.500392308747937</v>
      </c>
      <c r="D72" s="1">
        <f t="shared" si="11"/>
        <v>3.25</v>
      </c>
      <c r="E72" s="1">
        <f t="shared" si="12"/>
        <v>25.415773829438461</v>
      </c>
      <c r="F72" s="1">
        <f t="shared" si="13"/>
        <v>25.592272258809558</v>
      </c>
    </row>
    <row r="73" spans="1:10">
      <c r="A73" s="1">
        <v>3.5</v>
      </c>
      <c r="B73" s="1">
        <f t="shared" si="7"/>
        <v>33.115451958692312</v>
      </c>
      <c r="D73" s="1">
        <f t="shared" si="11"/>
        <v>3.375</v>
      </c>
      <c r="E73" s="1">
        <f t="shared" si="12"/>
        <v>28.791306291160751</v>
      </c>
      <c r="F73" s="1">
        <f t="shared" si="13"/>
        <v>28.991245918182702</v>
      </c>
    </row>
    <row r="74" spans="1:10">
      <c r="A74" s="1">
        <v>3.5500000000000003</v>
      </c>
      <c r="B74" s="1">
        <f t="shared" si="7"/>
        <v>34.813317487602028</v>
      </c>
      <c r="D74" s="1">
        <f t="shared" si="11"/>
        <v>3.5</v>
      </c>
      <c r="E74" s="1">
        <f t="shared" si="12"/>
        <v>32.615151657955543</v>
      </c>
      <c r="F74" s="1">
        <f t="shared" si="13"/>
        <v>32.841645766691343</v>
      </c>
    </row>
    <row r="75" spans="1:10">
      <c r="A75" s="1">
        <v>3.6</v>
      </c>
      <c r="B75" s="1">
        <f t="shared" si="7"/>
        <v>36.598234443677988</v>
      </c>
      <c r="D75" s="1">
        <f t="shared" si="11"/>
        <v>3.625</v>
      </c>
      <c r="E75" s="1">
        <f t="shared" si="12"/>
        <v>36.946851487527759</v>
      </c>
      <c r="F75" s="1">
        <f t="shared" si="13"/>
        <v>37.203426845080038</v>
      </c>
    </row>
    <row r="76" spans="1:10">
      <c r="A76" s="1">
        <v>3.6500000000000004</v>
      </c>
      <c r="B76" s="1">
        <f t="shared" si="7"/>
        <v>38.474666049032137</v>
      </c>
      <c r="D76" s="1">
        <f t="shared" si="11"/>
        <v>3.75</v>
      </c>
      <c r="E76" s="1">
        <f t="shared" si="12"/>
        <v>41.853855200715046</v>
      </c>
      <c r="F76" s="1">
        <f t="shared" si="13"/>
        <v>42.144506972942231</v>
      </c>
    </row>
    <row r="77" spans="1:10">
      <c r="A77" s="1">
        <v>3.7</v>
      </c>
      <c r="B77" s="1">
        <f t="shared" si="7"/>
        <v>40.447304360067399</v>
      </c>
      <c r="D77" s="1">
        <f t="shared" si="11"/>
        <v>3.875</v>
      </c>
      <c r="E77" s="1">
        <f t="shared" si="12"/>
        <v>47.41257034456001</v>
      </c>
      <c r="F77" s="1">
        <f t="shared" si="13"/>
        <v>47.741824305286123</v>
      </c>
    </row>
    <row r="78" spans="1:10">
      <c r="A78" s="1">
        <v>3.75</v>
      </c>
      <c r="B78" s="1">
        <f t="shared" si="7"/>
        <v>42.521082000062783</v>
      </c>
      <c r="D78" s="1">
        <f t="shared" si="11"/>
        <v>4</v>
      </c>
      <c r="E78" s="1">
        <f t="shared" si="12"/>
        <v>53.709552343446887</v>
      </c>
      <c r="F78" s="1">
        <f t="shared" si="13"/>
        <v>54.082535345831936</v>
      </c>
    </row>
    <row r="79" spans="1:10">
      <c r="A79" s="1">
        <v>3.8000000000000003</v>
      </c>
      <c r="B79" s="1">
        <f t="shared" si="7"/>
        <v>44.701184493300836</v>
      </c>
    </row>
    <row r="80" spans="1:10">
      <c r="A80" s="1">
        <v>3.85</v>
      </c>
      <c r="B80" s="1">
        <f t="shared" si="7"/>
        <v>46.993063231579285</v>
      </c>
    </row>
    <row r="81" spans="1:2">
      <c r="A81" s="1">
        <v>3.9000000000000004</v>
      </c>
      <c r="B81" s="1">
        <f t="shared" si="7"/>
        <v>49.402449105530188</v>
      </c>
    </row>
    <row r="82" spans="1:2">
      <c r="A82" s="1">
        <v>3.95</v>
      </c>
      <c r="B82" s="1">
        <f t="shared" si="7"/>
        <v>51.935366834831441</v>
      </c>
    </row>
    <row r="83" spans="1:2">
      <c r="A83" s="1">
        <v>4</v>
      </c>
      <c r="B83" s="1">
        <f t="shared" si="7"/>
        <v>54.598150033144236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3"/>
  <sheetViews>
    <sheetView zoomScaleNormal="100" workbookViewId="0">
      <selection activeCell="K33" sqref="K33"/>
    </sheetView>
  </sheetViews>
  <sheetFormatPr defaultRowHeight="15"/>
  <cols>
    <col min="1" max="1" width="6.7109375" customWidth="1"/>
    <col min="2" max="2" width="6.7109375" style="1" customWidth="1"/>
    <col min="3" max="4" width="6.7109375" customWidth="1"/>
    <col min="5" max="9" width="6.7109375" style="1" customWidth="1"/>
    <col min="10" max="10" width="6.7109375" customWidth="1"/>
  </cols>
  <sheetData>
    <row r="1" spans="1:9">
      <c r="A1" s="4" t="s">
        <v>7</v>
      </c>
      <c r="B1" s="4"/>
      <c r="D1" s="7" t="s">
        <v>0</v>
      </c>
      <c r="E1" s="4">
        <v>1</v>
      </c>
    </row>
    <row r="2" spans="1:9">
      <c r="A2" s="5" t="s">
        <v>8</v>
      </c>
      <c r="B2" s="5" t="s">
        <v>9</v>
      </c>
      <c r="D2" s="5" t="s">
        <v>8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</v>
      </c>
    </row>
    <row r="3" spans="1:9">
      <c r="A3">
        <v>0</v>
      </c>
      <c r="B3" s="1">
        <f>EXP(A3)</f>
        <v>1</v>
      </c>
      <c r="D3">
        <v>0</v>
      </c>
      <c r="I3" s="1">
        <v>1</v>
      </c>
    </row>
    <row r="4" spans="1:9">
      <c r="A4">
        <v>0.05</v>
      </c>
      <c r="B4" s="1">
        <f t="shared" ref="B4:B22" si="0">EXP(A4)</f>
        <v>1.0512710963760241</v>
      </c>
      <c r="D4">
        <f>D3+dt</f>
        <v>1</v>
      </c>
      <c r="E4" s="1">
        <f>dt*I3</f>
        <v>1</v>
      </c>
      <c r="F4" s="1">
        <f>dt*(I3+E4/2)</f>
        <v>1.5</v>
      </c>
      <c r="G4" s="1">
        <f>dt*(I3+F4/2)</f>
        <v>1.75</v>
      </c>
      <c r="H4" s="1">
        <f>dt*(I3+G4)</f>
        <v>2.75</v>
      </c>
      <c r="I4" s="1">
        <f>I3+(E4+2*F4+2*G4+H4)/6</f>
        <v>2.708333333333333</v>
      </c>
    </row>
    <row r="5" spans="1:9">
      <c r="A5">
        <v>0.1</v>
      </c>
      <c r="B5" s="1">
        <f t="shared" si="0"/>
        <v>1.1051709180756477</v>
      </c>
      <c r="D5">
        <f>D4+dt</f>
        <v>2</v>
      </c>
      <c r="E5" s="1">
        <f>dt*I4</f>
        <v>2.708333333333333</v>
      </c>
      <c r="F5" s="1">
        <f>dt*(I4+E5/2)</f>
        <v>4.0625</v>
      </c>
      <c r="G5" s="1">
        <f>dt*(I4+F5/2)</f>
        <v>4.739583333333333</v>
      </c>
      <c r="H5" s="1">
        <f>dt*(I4+G5)</f>
        <v>7.4479166666666661</v>
      </c>
      <c r="I5" s="1">
        <f t="shared" ref="I5:I7" si="1">I4+(E5+2*F5+2*G5+H5)/6</f>
        <v>7.3350694444444438</v>
      </c>
    </row>
    <row r="6" spans="1:9">
      <c r="A6">
        <v>0.15000000000000002</v>
      </c>
      <c r="B6" s="1">
        <f t="shared" si="0"/>
        <v>1.1618342427282831</v>
      </c>
      <c r="D6">
        <f>D5+dt</f>
        <v>3</v>
      </c>
      <c r="E6" s="1">
        <f>dt*I5</f>
        <v>7.3350694444444438</v>
      </c>
      <c r="F6" s="1">
        <f>dt*(I5+E6/2)</f>
        <v>11.002604166666666</v>
      </c>
      <c r="G6" s="1">
        <f>dt*(I5+F6/2)</f>
        <v>12.836371527777777</v>
      </c>
      <c r="H6" s="1">
        <f>dt*(I5+G6)</f>
        <v>20.171440972222221</v>
      </c>
      <c r="I6" s="1">
        <f t="shared" si="1"/>
        <v>19.865813078703702</v>
      </c>
    </row>
    <row r="7" spans="1:9">
      <c r="A7">
        <v>0.2</v>
      </c>
      <c r="B7" s="1">
        <f t="shared" si="0"/>
        <v>1.2214027581601699</v>
      </c>
      <c r="D7">
        <f>D6+dt</f>
        <v>4</v>
      </c>
      <c r="E7" s="1">
        <f>dt*I6</f>
        <v>19.865813078703702</v>
      </c>
      <c r="F7" s="1">
        <f>dt*(I6+E7/2)</f>
        <v>29.798719618055554</v>
      </c>
      <c r="G7" s="1">
        <f>dt*(I6+F7/2)</f>
        <v>34.765172887731481</v>
      </c>
      <c r="H7" s="1">
        <f>dt*(I6+G7)</f>
        <v>54.630985966435183</v>
      </c>
      <c r="I7" s="1">
        <f t="shared" si="1"/>
        <v>53.803243754822532</v>
      </c>
    </row>
    <row r="8" spans="1:9">
      <c r="A8">
        <v>0.25</v>
      </c>
      <c r="B8" s="1">
        <f t="shared" si="0"/>
        <v>1.2840254166877414</v>
      </c>
    </row>
    <row r="9" spans="1:9">
      <c r="A9">
        <v>0.30000000000000004</v>
      </c>
      <c r="B9" s="1">
        <f t="shared" si="0"/>
        <v>1.3498588075760032</v>
      </c>
    </row>
    <row r="10" spans="1:9">
      <c r="A10">
        <v>0.35000000000000003</v>
      </c>
      <c r="B10" s="1">
        <f t="shared" si="0"/>
        <v>1.4190675485932573</v>
      </c>
      <c r="D10" s="7" t="s">
        <v>0</v>
      </c>
      <c r="E10" s="4">
        <v>0.5</v>
      </c>
    </row>
    <row r="11" spans="1:9">
      <c r="A11">
        <v>0.4</v>
      </c>
      <c r="B11" s="1">
        <f t="shared" si="0"/>
        <v>1.4918246976412703</v>
      </c>
      <c r="D11" s="5" t="s">
        <v>8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</v>
      </c>
    </row>
    <row r="12" spans="1:9">
      <c r="A12">
        <v>0.45</v>
      </c>
      <c r="B12" s="1">
        <f t="shared" si="0"/>
        <v>1.5683121854901689</v>
      </c>
      <c r="D12">
        <v>0</v>
      </c>
      <c r="I12" s="1">
        <v>1</v>
      </c>
    </row>
    <row r="13" spans="1:9">
      <c r="A13">
        <v>0.5</v>
      </c>
      <c r="B13" s="1">
        <f t="shared" si="0"/>
        <v>1.6487212707001282</v>
      </c>
      <c r="D13">
        <f t="shared" ref="D13:D20" si="2">D12+dta</f>
        <v>0.5</v>
      </c>
      <c r="E13" s="1">
        <f t="shared" ref="E13:E15" si="3">dta*I12</f>
        <v>0.5</v>
      </c>
      <c r="F13" s="1">
        <f t="shared" ref="F13:F15" si="4">dta*(I12+E13/2)</f>
        <v>0.625</v>
      </c>
      <c r="G13" s="1">
        <f t="shared" ref="G13:G15" si="5">dta*(I12+F13/2)</f>
        <v>0.65625</v>
      </c>
      <c r="H13" s="1">
        <f t="shared" ref="H13:H15" si="6">dta*(I12+G13)</f>
        <v>0.828125</v>
      </c>
      <c r="I13" s="1">
        <f t="shared" ref="I13:I15" si="7">I12+(E13+2*F13+2*G13+H13)/6</f>
        <v>1.6484375</v>
      </c>
    </row>
    <row r="14" spans="1:9">
      <c r="A14">
        <v>0.55000000000000004</v>
      </c>
      <c r="B14" s="1">
        <f t="shared" si="0"/>
        <v>1.7332530178673953</v>
      </c>
      <c r="D14">
        <f t="shared" si="2"/>
        <v>1</v>
      </c>
      <c r="E14" s="1">
        <f t="shared" si="3"/>
        <v>0.82421875</v>
      </c>
      <c r="F14" s="1">
        <f t="shared" si="4"/>
        <v>1.0302734375</v>
      </c>
      <c r="G14" s="1">
        <f t="shared" si="5"/>
        <v>1.081787109375</v>
      </c>
      <c r="H14" s="1">
        <f t="shared" si="6"/>
        <v>1.3651123046875</v>
      </c>
      <c r="I14" s="1">
        <f t="shared" si="7"/>
        <v>2.71734619140625</v>
      </c>
    </row>
    <row r="15" spans="1:9">
      <c r="A15">
        <v>0.60000000000000009</v>
      </c>
      <c r="B15" s="1">
        <f t="shared" si="0"/>
        <v>1.8221188003905091</v>
      </c>
      <c r="D15">
        <f t="shared" si="2"/>
        <v>1.5</v>
      </c>
      <c r="E15" s="1">
        <f t="shared" si="3"/>
        <v>1.358673095703125</v>
      </c>
      <c r="F15" s="1">
        <f t="shared" si="4"/>
        <v>1.6983413696289063</v>
      </c>
      <c r="G15" s="1">
        <f t="shared" si="5"/>
        <v>1.7832584381103516</v>
      </c>
      <c r="H15" s="1">
        <f t="shared" si="6"/>
        <v>2.2503023147583008</v>
      </c>
      <c r="I15" s="1">
        <f t="shared" si="7"/>
        <v>4.4793753623962402</v>
      </c>
    </row>
    <row r="16" spans="1:9">
      <c r="A16">
        <v>0.65</v>
      </c>
      <c r="B16" s="1">
        <f t="shared" si="0"/>
        <v>1.9155408290138962</v>
      </c>
      <c r="D16">
        <f t="shared" si="2"/>
        <v>2</v>
      </c>
      <c r="E16" s="1">
        <f t="shared" ref="E16" si="8">dta*I15</f>
        <v>2.2396876811981201</v>
      </c>
      <c r="F16" s="1">
        <f t="shared" ref="F16" si="9">dta*(I15+E16/2)</f>
        <v>2.7996096014976501</v>
      </c>
      <c r="G16" s="1">
        <f t="shared" ref="G16" si="10">dta*(I15+F16/2)</f>
        <v>2.9395900815725327</v>
      </c>
      <c r="H16" s="1">
        <f t="shared" ref="H16" si="11">dta*(I15+G16)</f>
        <v>3.7094827219843864</v>
      </c>
      <c r="I16" s="1">
        <f t="shared" ref="I16" si="12">I15+(E16+2*F16+2*G16+H16)/6</f>
        <v>7.3839703239500523</v>
      </c>
    </row>
    <row r="17" spans="1:16">
      <c r="A17">
        <v>0.70000000000000007</v>
      </c>
      <c r="B17" s="1">
        <f t="shared" si="0"/>
        <v>2.0137527074704766</v>
      </c>
      <c r="D17">
        <f t="shared" si="2"/>
        <v>2.5</v>
      </c>
      <c r="E17" s="1">
        <f t="shared" ref="E17:E20" si="13">dta*I16</f>
        <v>3.6919851619750261</v>
      </c>
      <c r="F17" s="1">
        <f t="shared" ref="F17:F20" si="14">dta*(I16+E17/2)</f>
        <v>4.6149814524687827</v>
      </c>
      <c r="G17" s="1">
        <f t="shared" ref="G17:G20" si="15">dta*(I16+F17/2)</f>
        <v>4.8457305250922218</v>
      </c>
      <c r="H17" s="1">
        <f t="shared" ref="H17:H20" si="16">dta*(I16+G17)</f>
        <v>6.114850424521137</v>
      </c>
      <c r="I17" s="1">
        <f t="shared" ref="I17:I20" si="17">I16+(E17+2*F17+2*G17+H17)/6</f>
        <v>12.172013580886414</v>
      </c>
    </row>
    <row r="18" spans="1:16">
      <c r="A18">
        <v>0.75</v>
      </c>
      <c r="B18" s="1">
        <f t="shared" si="0"/>
        <v>2.1170000166126748</v>
      </c>
      <c r="D18">
        <f t="shared" si="2"/>
        <v>3</v>
      </c>
      <c r="E18" s="1">
        <f t="shared" si="13"/>
        <v>6.0860067904432071</v>
      </c>
      <c r="F18" s="1">
        <f t="shared" si="14"/>
        <v>7.6075084880540089</v>
      </c>
      <c r="G18" s="1">
        <f t="shared" si="15"/>
        <v>7.9878839124567094</v>
      </c>
      <c r="H18" s="1">
        <f t="shared" si="16"/>
        <v>10.079948746671562</v>
      </c>
      <c r="I18" s="1">
        <f t="shared" si="17"/>
        <v>20.064803637242449</v>
      </c>
    </row>
    <row r="19" spans="1:16">
      <c r="A19">
        <v>0.8</v>
      </c>
      <c r="B19" s="1">
        <f t="shared" si="0"/>
        <v>2.2255409284924679</v>
      </c>
      <c r="D19">
        <f t="shared" si="2"/>
        <v>3.5</v>
      </c>
      <c r="E19" s="1">
        <f t="shared" si="13"/>
        <v>10.032401818621224</v>
      </c>
      <c r="F19" s="1">
        <f t="shared" si="14"/>
        <v>12.54050227327653</v>
      </c>
      <c r="G19" s="1">
        <f t="shared" si="15"/>
        <v>13.167527386940357</v>
      </c>
      <c r="H19" s="1">
        <f t="shared" si="16"/>
        <v>16.616165512091403</v>
      </c>
      <c r="I19" s="1">
        <f t="shared" si="17"/>
        <v>33.075574745766851</v>
      </c>
    </row>
    <row r="20" spans="1:16">
      <c r="A20">
        <v>0.85000000000000009</v>
      </c>
      <c r="B20" s="1">
        <f t="shared" si="0"/>
        <v>2.3396468519259912</v>
      </c>
      <c r="D20">
        <f t="shared" si="2"/>
        <v>4</v>
      </c>
      <c r="E20" s="1">
        <f t="shared" si="13"/>
        <v>16.537787372883425</v>
      </c>
      <c r="F20" s="1">
        <f t="shared" si="14"/>
        <v>20.672234216104282</v>
      </c>
      <c r="G20" s="1">
        <f t="shared" si="15"/>
        <v>21.705845926909497</v>
      </c>
      <c r="H20" s="1">
        <f t="shared" si="16"/>
        <v>27.390710336338174</v>
      </c>
      <c r="I20" s="1">
        <f t="shared" si="17"/>
        <v>54.523017744975043</v>
      </c>
    </row>
    <row r="21" spans="1:16">
      <c r="A21">
        <v>0.9</v>
      </c>
      <c r="B21" s="1">
        <f t="shared" si="0"/>
        <v>2.4596031111569499</v>
      </c>
    </row>
    <row r="22" spans="1:16">
      <c r="A22">
        <v>0.95000000000000007</v>
      </c>
      <c r="B22" s="1">
        <f t="shared" si="0"/>
        <v>2.5857096593158464</v>
      </c>
    </row>
    <row r="23" spans="1:16">
      <c r="A23">
        <v>1</v>
      </c>
      <c r="B23" s="1">
        <f>EXP(A23)</f>
        <v>2.7182818284590451</v>
      </c>
      <c r="D23" s="7" t="s">
        <v>0</v>
      </c>
      <c r="E23" s="4">
        <v>0.25</v>
      </c>
    </row>
    <row r="24" spans="1:16">
      <c r="A24">
        <v>1.05</v>
      </c>
      <c r="B24" s="1">
        <f t="shared" ref="B24:B83" si="18">EXP(A24)</f>
        <v>2.8576511180631639</v>
      </c>
      <c r="D24" s="5" t="s">
        <v>8</v>
      </c>
      <c r="E24" s="5" t="s">
        <v>12</v>
      </c>
      <c r="F24" s="5" t="s">
        <v>13</v>
      </c>
      <c r="G24" s="5" t="s">
        <v>14</v>
      </c>
      <c r="H24" s="5" t="s">
        <v>15</v>
      </c>
      <c r="I24" s="5" t="s">
        <v>1</v>
      </c>
      <c r="L24" s="1"/>
      <c r="M24" s="1"/>
      <c r="N24" s="1"/>
      <c r="O24" s="1"/>
      <c r="P24" s="1"/>
    </row>
    <row r="25" spans="1:16">
      <c r="A25">
        <v>1.1000000000000001</v>
      </c>
      <c r="B25" s="1">
        <f t="shared" si="18"/>
        <v>3.0041660239464334</v>
      </c>
      <c r="D25">
        <v>0</v>
      </c>
      <c r="I25" s="1">
        <v>1</v>
      </c>
      <c r="L25" s="1"/>
      <c r="M25" s="1"/>
      <c r="N25" s="1"/>
      <c r="O25" s="1"/>
      <c r="P25" s="1"/>
    </row>
    <row r="26" spans="1:16">
      <c r="A26">
        <v>1.1499999999999999</v>
      </c>
      <c r="B26" s="1">
        <f t="shared" si="18"/>
        <v>3.1581929096897672</v>
      </c>
      <c r="D26">
        <f t="shared" ref="D26:D41" si="19">D25+dtb</f>
        <v>0.25</v>
      </c>
      <c r="E26" s="1">
        <f t="shared" ref="E26:E41" si="20">dtb*I25</f>
        <v>0.25</v>
      </c>
      <c r="F26" s="1">
        <f t="shared" ref="F26:F41" si="21">dtb*(I25+E26/2)</f>
        <v>0.28125</v>
      </c>
      <c r="G26" s="1">
        <f t="shared" ref="G26:G41" si="22">dtb*(I25+F26/2)</f>
        <v>0.28515625</v>
      </c>
      <c r="H26" s="1">
        <f t="shared" ref="H26:H41" si="23">dtb*(I25+G26)</f>
        <v>0.3212890625</v>
      </c>
      <c r="I26" s="1">
        <f>I25+(E26+2*F26+2*G26+H26)/6</f>
        <v>1.2840169270833333</v>
      </c>
      <c r="L26" s="1"/>
      <c r="M26" s="1"/>
      <c r="N26" s="1"/>
      <c r="O26" s="1"/>
      <c r="P26" s="1"/>
    </row>
    <row r="27" spans="1:16">
      <c r="A27">
        <v>1.2</v>
      </c>
      <c r="B27" s="1">
        <f t="shared" si="18"/>
        <v>3.3201169227365472</v>
      </c>
      <c r="D27">
        <f t="shared" si="19"/>
        <v>0.5</v>
      </c>
      <c r="E27" s="1">
        <f t="shared" si="20"/>
        <v>0.32100423177083331</v>
      </c>
      <c r="F27" s="1">
        <f t="shared" si="21"/>
        <v>0.3611297607421875</v>
      </c>
      <c r="G27" s="1">
        <f t="shared" si="22"/>
        <v>0.36614545186360675</v>
      </c>
      <c r="H27" s="1">
        <f t="shared" si="23"/>
        <v>0.41254059473673499</v>
      </c>
      <c r="I27" s="1">
        <f t="shared" ref="I27:I41" si="24">I26+(E27+2*F27+2*G27+H27)/6</f>
        <v>1.648699469036526</v>
      </c>
      <c r="L27" s="1"/>
      <c r="M27" s="1"/>
      <c r="N27" s="1"/>
      <c r="O27" s="1"/>
      <c r="P27" s="1"/>
    </row>
    <row r="28" spans="1:16">
      <c r="A28">
        <v>1.25</v>
      </c>
      <c r="B28" s="1">
        <f t="shared" si="18"/>
        <v>3.4903429574618414</v>
      </c>
      <c r="D28">
        <f t="shared" si="19"/>
        <v>0.75</v>
      </c>
      <c r="E28" s="1">
        <f t="shared" si="20"/>
        <v>0.41217486725913149</v>
      </c>
      <c r="F28" s="1">
        <f t="shared" si="21"/>
        <v>0.46369672566652292</v>
      </c>
      <c r="G28" s="1">
        <f t="shared" si="22"/>
        <v>0.47013695796744687</v>
      </c>
      <c r="H28" s="1">
        <f t="shared" si="23"/>
        <v>0.52970910675099325</v>
      </c>
      <c r="I28" s="1">
        <f t="shared" si="24"/>
        <v>2.1169580259162033</v>
      </c>
    </row>
    <row r="29" spans="1:16">
      <c r="A29">
        <v>1.3</v>
      </c>
      <c r="B29" s="1">
        <f t="shared" si="18"/>
        <v>3.6692966676192444</v>
      </c>
      <c r="D29">
        <f t="shared" si="19"/>
        <v>1</v>
      </c>
      <c r="E29" s="1">
        <f t="shared" si="20"/>
        <v>0.52923950647905083</v>
      </c>
      <c r="F29" s="1">
        <f t="shared" si="21"/>
        <v>0.59539444478893222</v>
      </c>
      <c r="G29" s="1">
        <f t="shared" si="22"/>
        <v>0.60366381207766739</v>
      </c>
      <c r="H29" s="1">
        <f t="shared" si="23"/>
        <v>0.68015545949846767</v>
      </c>
      <c r="I29" s="1">
        <f t="shared" si="24"/>
        <v>2.7182099392013228</v>
      </c>
      <c r="L29" s="1"/>
      <c r="M29" s="1"/>
      <c r="N29" s="1"/>
      <c r="O29" s="1"/>
      <c r="P29" s="1"/>
    </row>
    <row r="30" spans="1:16">
      <c r="A30">
        <v>1.35</v>
      </c>
      <c r="B30" s="1">
        <f t="shared" si="18"/>
        <v>3.8574255306969745</v>
      </c>
      <c r="D30">
        <f t="shared" si="19"/>
        <v>1.25</v>
      </c>
      <c r="E30" s="1">
        <f t="shared" si="20"/>
        <v>0.6795524848003307</v>
      </c>
      <c r="F30" s="1">
        <f t="shared" si="21"/>
        <v>0.76449654540037204</v>
      </c>
      <c r="G30" s="1">
        <f t="shared" si="22"/>
        <v>0.77511455297537724</v>
      </c>
      <c r="H30" s="1">
        <f t="shared" si="23"/>
        <v>0.87333112304417504</v>
      </c>
      <c r="I30" s="1">
        <f t="shared" si="24"/>
        <v>3.4902275733006567</v>
      </c>
      <c r="L30" s="1"/>
      <c r="M30" s="1"/>
      <c r="N30" s="1"/>
      <c r="O30" s="1"/>
      <c r="P30" s="1"/>
    </row>
    <row r="31" spans="1:16">
      <c r="A31">
        <v>1.4</v>
      </c>
      <c r="B31" s="1">
        <f t="shared" si="18"/>
        <v>4.0551999668446745</v>
      </c>
      <c r="D31">
        <f t="shared" si="19"/>
        <v>1.5</v>
      </c>
      <c r="E31" s="1">
        <f t="shared" si="20"/>
        <v>0.87255689332516417</v>
      </c>
      <c r="F31" s="1">
        <f t="shared" si="21"/>
        <v>0.98162650499080972</v>
      </c>
      <c r="G31" s="1">
        <f t="shared" si="22"/>
        <v>0.99526020644901536</v>
      </c>
      <c r="H31" s="1">
        <f t="shared" si="23"/>
        <v>1.121371944937418</v>
      </c>
      <c r="I31" s="1">
        <f t="shared" si="24"/>
        <v>4.4815112834910291</v>
      </c>
      <c r="L31" s="1"/>
      <c r="M31" s="1"/>
      <c r="N31" s="1"/>
      <c r="O31" s="1"/>
      <c r="P31" s="1"/>
    </row>
    <row r="32" spans="1:16">
      <c r="A32">
        <v>1.45</v>
      </c>
      <c r="B32" s="1">
        <f t="shared" si="18"/>
        <v>4.2631145151688168</v>
      </c>
      <c r="D32">
        <f t="shared" si="19"/>
        <v>1.75</v>
      </c>
      <c r="E32" s="1">
        <f t="shared" si="20"/>
        <v>1.1203778208727573</v>
      </c>
      <c r="F32" s="1">
        <f t="shared" si="21"/>
        <v>1.260425048481852</v>
      </c>
      <c r="G32" s="1">
        <f t="shared" si="22"/>
        <v>1.2779309519329889</v>
      </c>
      <c r="H32" s="1">
        <f t="shared" si="23"/>
        <v>1.4398605588560045</v>
      </c>
      <c r="I32" s="1">
        <f t="shared" si="24"/>
        <v>5.7543363469174365</v>
      </c>
      <c r="L32" s="1"/>
      <c r="M32" s="1"/>
      <c r="N32" s="1"/>
      <c r="O32" s="1"/>
      <c r="P32" s="1"/>
    </row>
    <row r="33" spans="1:16">
      <c r="A33">
        <v>1.5</v>
      </c>
      <c r="B33" s="1">
        <f t="shared" si="18"/>
        <v>4.4816890703380645</v>
      </c>
      <c r="D33">
        <f t="shared" si="19"/>
        <v>2</v>
      </c>
      <c r="E33" s="1">
        <f t="shared" si="20"/>
        <v>1.4385840867293591</v>
      </c>
      <c r="F33" s="1">
        <f t="shared" si="21"/>
        <v>1.6184070975705289</v>
      </c>
      <c r="G33" s="1">
        <f t="shared" si="22"/>
        <v>1.6408849739256752</v>
      </c>
      <c r="H33" s="1">
        <f t="shared" si="23"/>
        <v>1.8488053302107779</v>
      </c>
      <c r="I33" s="1">
        <f t="shared" si="24"/>
        <v>7.3886652735728608</v>
      </c>
      <c r="L33" s="1"/>
      <c r="M33" s="1"/>
      <c r="N33" s="1"/>
      <c r="O33" s="1"/>
      <c r="P33" s="1"/>
    </row>
    <row r="34" spans="1:16">
      <c r="A34">
        <v>1.55</v>
      </c>
      <c r="B34" s="1">
        <f t="shared" si="18"/>
        <v>4.7114701825907419</v>
      </c>
      <c r="D34">
        <f t="shared" si="19"/>
        <v>2.25</v>
      </c>
      <c r="E34" s="1">
        <f t="shared" si="20"/>
        <v>1.8471663183932152</v>
      </c>
      <c r="F34" s="1">
        <f t="shared" si="21"/>
        <v>2.0780621081923671</v>
      </c>
      <c r="G34" s="1">
        <f t="shared" si="22"/>
        <v>2.1069240819172612</v>
      </c>
      <c r="H34" s="1">
        <f t="shared" si="23"/>
        <v>2.3738973388725304</v>
      </c>
      <c r="I34" s="1">
        <f t="shared" si="24"/>
        <v>9.4871712798203625</v>
      </c>
      <c r="L34" s="1"/>
      <c r="M34" s="1"/>
      <c r="N34" s="1"/>
      <c r="O34" s="1"/>
      <c r="P34" s="1"/>
    </row>
    <row r="35" spans="1:16">
      <c r="A35">
        <v>1.6</v>
      </c>
      <c r="B35" s="1">
        <f t="shared" si="18"/>
        <v>4.9530324243951149</v>
      </c>
      <c r="D35">
        <f t="shared" si="19"/>
        <v>2.5</v>
      </c>
      <c r="E35" s="1">
        <f t="shared" si="20"/>
        <v>2.3717928199550906</v>
      </c>
      <c r="F35" s="1">
        <f t="shared" si="21"/>
        <v>2.6682669224494768</v>
      </c>
      <c r="G35" s="1">
        <f t="shared" si="22"/>
        <v>2.7053261852612751</v>
      </c>
      <c r="H35" s="1">
        <f t="shared" si="23"/>
        <v>3.0481243662704092</v>
      </c>
      <c r="I35" s="1">
        <f t="shared" si="24"/>
        <v>12.181688513428197</v>
      </c>
      <c r="L35" s="1"/>
      <c r="M35" s="1"/>
      <c r="N35" s="1"/>
      <c r="O35" s="1"/>
      <c r="P35" s="1"/>
    </row>
    <row r="36" spans="1:16">
      <c r="A36">
        <v>1.65</v>
      </c>
      <c r="B36" s="1">
        <f t="shared" si="18"/>
        <v>5.2069798271798486</v>
      </c>
      <c r="D36">
        <f t="shared" si="19"/>
        <v>2.75</v>
      </c>
      <c r="E36" s="1">
        <f t="shared" si="20"/>
        <v>3.0454221283570493</v>
      </c>
      <c r="F36" s="1">
        <f t="shared" si="21"/>
        <v>3.4260998944016805</v>
      </c>
      <c r="G36" s="1">
        <f t="shared" si="22"/>
        <v>3.4736846151572593</v>
      </c>
      <c r="H36" s="1">
        <f t="shared" si="23"/>
        <v>3.913843282146364</v>
      </c>
      <c r="I36" s="1">
        <f t="shared" si="24"/>
        <v>15.641494251698413</v>
      </c>
      <c r="L36" s="1"/>
      <c r="M36" s="1"/>
      <c r="N36" s="1"/>
      <c r="O36" s="1"/>
      <c r="P36" s="1"/>
    </row>
    <row r="37" spans="1:16">
      <c r="A37">
        <v>1.7000000000000002</v>
      </c>
      <c r="B37" s="1">
        <f t="shared" si="18"/>
        <v>5.4739473917272008</v>
      </c>
      <c r="D37">
        <f t="shared" si="19"/>
        <v>3</v>
      </c>
      <c r="E37" s="1">
        <f t="shared" si="20"/>
        <v>3.9103735629246033</v>
      </c>
      <c r="F37" s="1">
        <f t="shared" si="21"/>
        <v>4.3991702582901784</v>
      </c>
      <c r="G37" s="1">
        <f t="shared" si="22"/>
        <v>4.4602698452108758</v>
      </c>
      <c r="H37" s="1">
        <f t="shared" si="23"/>
        <v>5.0254410242273222</v>
      </c>
      <c r="I37" s="1">
        <f t="shared" si="24"/>
        <v>20.08394338405742</v>
      </c>
    </row>
    <row r="38" spans="1:16">
      <c r="A38">
        <v>1.75</v>
      </c>
      <c r="B38" s="1">
        <f t="shared" si="18"/>
        <v>5.7546026760057307</v>
      </c>
      <c r="D38">
        <f t="shared" si="19"/>
        <v>3.25</v>
      </c>
      <c r="E38" s="1">
        <f t="shared" si="20"/>
        <v>5.020985846014355</v>
      </c>
      <c r="F38" s="1">
        <f t="shared" si="21"/>
        <v>5.6486090767661494</v>
      </c>
      <c r="G38" s="1">
        <f t="shared" si="22"/>
        <v>5.7270619806101237</v>
      </c>
      <c r="H38" s="1">
        <f t="shared" si="23"/>
        <v>6.452751341166886</v>
      </c>
      <c r="I38" s="1">
        <f t="shared" si="24"/>
        <v>25.788123267713051</v>
      </c>
    </row>
    <row r="39" spans="1:16">
      <c r="A39">
        <v>1.8</v>
      </c>
      <c r="B39" s="1">
        <f t="shared" si="18"/>
        <v>6.0496474644129465</v>
      </c>
      <c r="D39">
        <f t="shared" si="19"/>
        <v>3.5</v>
      </c>
      <c r="E39" s="1">
        <f t="shared" si="20"/>
        <v>6.4470308169282626</v>
      </c>
      <c r="F39" s="1">
        <f t="shared" si="21"/>
        <v>7.2529096690442953</v>
      </c>
      <c r="G39" s="1">
        <f t="shared" si="22"/>
        <v>7.3536445255587992</v>
      </c>
      <c r="H39" s="1">
        <f t="shared" si="23"/>
        <v>8.2854419483179633</v>
      </c>
      <c r="I39" s="1">
        <f t="shared" si="24"/>
        <v>33.112386793455116</v>
      </c>
    </row>
    <row r="40" spans="1:16">
      <c r="A40">
        <v>1.85</v>
      </c>
      <c r="B40" s="1">
        <f t="shared" si="18"/>
        <v>6.3598195226018319</v>
      </c>
      <c r="D40">
        <f t="shared" si="19"/>
        <v>3.75</v>
      </c>
      <c r="E40" s="1">
        <f t="shared" si="20"/>
        <v>8.2780966983637789</v>
      </c>
      <c r="F40" s="1">
        <f t="shared" si="21"/>
        <v>9.3128587856592517</v>
      </c>
      <c r="G40" s="1">
        <f t="shared" si="22"/>
        <v>9.4422040465711845</v>
      </c>
      <c r="H40" s="1">
        <f t="shared" si="23"/>
        <v>10.638647710006575</v>
      </c>
      <c r="I40" s="1">
        <f t="shared" si="24"/>
        <v>42.516865138926988</v>
      </c>
    </row>
    <row r="41" spans="1:16">
      <c r="A41">
        <v>1.9</v>
      </c>
      <c r="B41" s="1">
        <f t="shared" si="18"/>
        <v>6.6858944422792685</v>
      </c>
      <c r="D41">
        <f t="shared" si="19"/>
        <v>4</v>
      </c>
      <c r="E41" s="1">
        <f t="shared" si="20"/>
        <v>10.629216284731747</v>
      </c>
      <c r="F41" s="1">
        <f t="shared" si="21"/>
        <v>11.957868320323215</v>
      </c>
      <c r="G41" s="1">
        <f t="shared" si="22"/>
        <v>12.123949824772149</v>
      </c>
      <c r="H41" s="1">
        <f t="shared" si="23"/>
        <v>13.660203740924784</v>
      </c>
      <c r="I41" s="1">
        <f t="shared" si="24"/>
        <v>54.59237452490153</v>
      </c>
    </row>
    <row r="42" spans="1:16">
      <c r="A42">
        <v>1.9500000000000002</v>
      </c>
      <c r="B42" s="1">
        <f t="shared" si="18"/>
        <v>7.0286875805892945</v>
      </c>
    </row>
    <row r="43" spans="1:16">
      <c r="A43">
        <v>2</v>
      </c>
      <c r="B43" s="1">
        <f t="shared" si="18"/>
        <v>7.3890560989306504</v>
      </c>
    </row>
    <row r="44" spans="1:16">
      <c r="A44">
        <v>2.0499999999999998</v>
      </c>
      <c r="B44" s="1">
        <f t="shared" si="18"/>
        <v>7.7679011063067707</v>
      </c>
      <c r="D44" s="7" t="s">
        <v>0</v>
      </c>
      <c r="E44" s="6">
        <v>0.125</v>
      </c>
    </row>
    <row r="45" spans="1:16">
      <c r="A45">
        <v>2.1</v>
      </c>
      <c r="B45" s="1">
        <f t="shared" si="18"/>
        <v>8.1661699125676517</v>
      </c>
      <c r="D45" s="5" t="s">
        <v>8</v>
      </c>
      <c r="E45" s="5" t="s">
        <v>12</v>
      </c>
      <c r="F45" s="5" t="s">
        <v>13</v>
      </c>
      <c r="G45" s="5" t="s">
        <v>14</v>
      </c>
      <c r="H45" s="5" t="s">
        <v>15</v>
      </c>
      <c r="I45" s="5" t="s">
        <v>1</v>
      </c>
    </row>
    <row r="46" spans="1:16">
      <c r="A46">
        <v>2.1500000000000004</v>
      </c>
      <c r="B46" s="1">
        <f t="shared" si="18"/>
        <v>8.5848583971778964</v>
      </c>
      <c r="D46">
        <v>0</v>
      </c>
      <c r="I46" s="1">
        <v>1</v>
      </c>
    </row>
    <row r="47" spans="1:16">
      <c r="A47">
        <v>2.2000000000000002</v>
      </c>
      <c r="B47" s="1">
        <f t="shared" si="18"/>
        <v>9.025013499434122</v>
      </c>
      <c r="D47">
        <f t="shared" ref="D47:D78" si="25">D46+dtc</f>
        <v>0.125</v>
      </c>
      <c r="E47" s="1">
        <f t="shared" ref="E47:E78" si="26">dtc*I46</f>
        <v>0.125</v>
      </c>
      <c r="F47" s="1">
        <f t="shared" ref="F47:F78" si="27">dtc*(I46+E47/2)</f>
        <v>0.1328125</v>
      </c>
      <c r="G47" s="1">
        <f t="shared" ref="G47:G78" si="28">dtc*(I46+F47/2)</f>
        <v>0.13330078125</v>
      </c>
      <c r="H47" s="1">
        <f t="shared" ref="H47:H78" si="29">dtc*(I46+G47)</f>
        <v>0.14166259765625</v>
      </c>
      <c r="I47" s="1">
        <f>I46+(E47+2*F47+2*G47+H47)/6</f>
        <v>1.133148193359375</v>
      </c>
    </row>
    <row r="48" spans="1:16">
      <c r="A48">
        <v>2.25</v>
      </c>
      <c r="B48" s="1">
        <f t="shared" si="18"/>
        <v>9.4877358363585262</v>
      </c>
      <c r="D48">
        <f t="shared" si="25"/>
        <v>0.25</v>
      </c>
      <c r="E48" s="1">
        <f t="shared" si="26"/>
        <v>0.14164352416992188</v>
      </c>
      <c r="F48" s="1">
        <f t="shared" si="27"/>
        <v>0.15049624443054199</v>
      </c>
      <c r="G48" s="1">
        <f t="shared" si="28"/>
        <v>0.15104953944683075</v>
      </c>
      <c r="H48" s="1">
        <f t="shared" si="29"/>
        <v>0.16052471660077572</v>
      </c>
      <c r="I48" s="1">
        <f t="shared" ref="I48:I78" si="30">I47+(E48+2*F48+2*G48+H48)/6</f>
        <v>1.2840248281136155</v>
      </c>
    </row>
    <row r="49" spans="1:9">
      <c r="A49">
        <v>2.2999999999999998</v>
      </c>
      <c r="B49" s="1">
        <f t="shared" si="18"/>
        <v>9.9741824548147182</v>
      </c>
      <c r="D49">
        <f t="shared" si="25"/>
        <v>0.375</v>
      </c>
      <c r="E49" s="1">
        <f t="shared" si="26"/>
        <v>0.16050310351420194</v>
      </c>
      <c r="F49" s="1">
        <f t="shared" si="27"/>
        <v>0.17053454748383956</v>
      </c>
      <c r="G49" s="1">
        <f t="shared" si="28"/>
        <v>0.17116151273194191</v>
      </c>
      <c r="H49" s="1">
        <f t="shared" si="29"/>
        <v>0.18189829260569468</v>
      </c>
      <c r="I49" s="1">
        <f t="shared" si="30"/>
        <v>1.4549904142055254</v>
      </c>
    </row>
    <row r="50" spans="1:9">
      <c r="A50">
        <v>2.35</v>
      </c>
      <c r="B50" s="1">
        <f t="shared" si="18"/>
        <v>10.485569724727576</v>
      </c>
      <c r="D50">
        <f t="shared" si="25"/>
        <v>0.5</v>
      </c>
      <c r="E50" s="1">
        <f t="shared" si="26"/>
        <v>0.18187380177569068</v>
      </c>
      <c r="F50" s="1">
        <f t="shared" si="27"/>
        <v>0.19324091438667135</v>
      </c>
      <c r="G50" s="1">
        <f t="shared" si="28"/>
        <v>0.19395135892485765</v>
      </c>
      <c r="H50" s="1">
        <f t="shared" si="29"/>
        <v>0.20611772164129788</v>
      </c>
      <c r="I50" s="1">
        <f t="shared" si="30"/>
        <v>1.6487197592121998</v>
      </c>
    </row>
    <row r="51" spans="1:9">
      <c r="A51">
        <v>2.4000000000000004</v>
      </c>
      <c r="B51" s="1">
        <f t="shared" si="18"/>
        <v>11.023176380641605</v>
      </c>
      <c r="D51">
        <f t="shared" si="25"/>
        <v>0.625</v>
      </c>
      <c r="E51" s="1">
        <f t="shared" si="26"/>
        <v>0.20608996990152498</v>
      </c>
      <c r="F51" s="1">
        <f t="shared" si="27"/>
        <v>0.21897059302037028</v>
      </c>
      <c r="G51" s="1">
        <f t="shared" si="28"/>
        <v>0.21977563196529812</v>
      </c>
      <c r="H51" s="1">
        <f t="shared" si="29"/>
        <v>0.23356192389718725</v>
      </c>
      <c r="I51" s="1">
        <f t="shared" si="30"/>
        <v>1.8682438165072079</v>
      </c>
    </row>
    <row r="52" spans="1:9">
      <c r="A52">
        <v>2.4500000000000002</v>
      </c>
      <c r="B52" s="1">
        <f t="shared" si="18"/>
        <v>11.588346719223392</v>
      </c>
      <c r="D52">
        <f t="shared" si="25"/>
        <v>0.75</v>
      </c>
      <c r="E52" s="1">
        <f t="shared" si="26"/>
        <v>0.23353047706340099</v>
      </c>
      <c r="F52" s="1">
        <f t="shared" si="27"/>
        <v>0.24812613187986354</v>
      </c>
      <c r="G52" s="1">
        <f t="shared" si="28"/>
        <v>0.24903836030589246</v>
      </c>
      <c r="H52" s="1">
        <f t="shared" si="29"/>
        <v>0.26466027210163756</v>
      </c>
      <c r="I52" s="1">
        <f t="shared" si="30"/>
        <v>2.1169971054299666</v>
      </c>
    </row>
    <row r="53" spans="1:9">
      <c r="A53">
        <v>2.5</v>
      </c>
      <c r="B53" s="1">
        <f t="shared" si="18"/>
        <v>12.182493960703473</v>
      </c>
      <c r="D53">
        <f t="shared" si="25"/>
        <v>0.875</v>
      </c>
      <c r="E53" s="1">
        <f t="shared" si="26"/>
        <v>0.26462463817874582</v>
      </c>
      <c r="F53" s="1">
        <f t="shared" si="27"/>
        <v>0.28116367806491743</v>
      </c>
      <c r="G53" s="1">
        <f t="shared" si="28"/>
        <v>0.28219736805780316</v>
      </c>
      <c r="H53" s="1">
        <f t="shared" si="29"/>
        <v>0.29989930918597119</v>
      </c>
      <c r="I53" s="1">
        <f t="shared" si="30"/>
        <v>2.3988714453649931</v>
      </c>
    </row>
    <row r="54" spans="1:9">
      <c r="A54">
        <v>2.5499999999999998</v>
      </c>
      <c r="B54" s="1">
        <f t="shared" si="18"/>
        <v>12.807103782663029</v>
      </c>
      <c r="D54">
        <f t="shared" si="25"/>
        <v>1</v>
      </c>
      <c r="E54" s="1">
        <f t="shared" si="26"/>
        <v>0.29985893067062414</v>
      </c>
      <c r="F54" s="1">
        <f t="shared" si="27"/>
        <v>0.31860011383753817</v>
      </c>
      <c r="G54" s="1">
        <f t="shared" si="28"/>
        <v>0.31977143778547029</v>
      </c>
      <c r="H54" s="1">
        <f t="shared" si="29"/>
        <v>0.33983036039380793</v>
      </c>
      <c r="I54" s="1">
        <f t="shared" si="30"/>
        <v>2.7182768444167347</v>
      </c>
    </row>
    <row r="55" spans="1:9">
      <c r="A55">
        <v>2.6</v>
      </c>
      <c r="B55" s="1">
        <f t="shared" si="18"/>
        <v>13.463738035001692</v>
      </c>
      <c r="D55">
        <f t="shared" si="25"/>
        <v>1.125</v>
      </c>
      <c r="E55" s="1">
        <f t="shared" si="26"/>
        <v>0.33978460555209183</v>
      </c>
      <c r="F55" s="1">
        <f t="shared" si="27"/>
        <v>0.36102114339909758</v>
      </c>
      <c r="G55" s="1">
        <f t="shared" si="28"/>
        <v>0.36234842701453546</v>
      </c>
      <c r="H55" s="1">
        <f t="shared" si="29"/>
        <v>0.38507815892890879</v>
      </c>
      <c r="I55" s="1">
        <f t="shared" si="30"/>
        <v>3.0802104953014458</v>
      </c>
    </row>
    <row r="56" spans="1:9">
      <c r="A56">
        <v>2.6500000000000004</v>
      </c>
      <c r="B56" s="1">
        <f t="shared" si="18"/>
        <v>14.154038645375808</v>
      </c>
      <c r="D56">
        <f t="shared" si="25"/>
        <v>1.25</v>
      </c>
      <c r="E56" s="1">
        <f t="shared" si="26"/>
        <v>0.38502631191268072</v>
      </c>
      <c r="F56" s="1">
        <f t="shared" si="27"/>
        <v>0.40909045640722325</v>
      </c>
      <c r="G56" s="1">
        <f t="shared" si="28"/>
        <v>0.41059446543813216</v>
      </c>
      <c r="H56" s="1">
        <f t="shared" si="29"/>
        <v>0.43635062009244724</v>
      </c>
      <c r="I56" s="1">
        <f t="shared" si="30"/>
        <v>3.490334957917419</v>
      </c>
    </row>
    <row r="57" spans="1:9">
      <c r="A57">
        <v>2.7</v>
      </c>
      <c r="B57" s="1">
        <f t="shared" si="18"/>
        <v>14.879731724872837</v>
      </c>
      <c r="D57">
        <f t="shared" si="25"/>
        <v>1.375</v>
      </c>
      <c r="E57" s="1">
        <f t="shared" si="26"/>
        <v>0.43629186973967737</v>
      </c>
      <c r="F57" s="1">
        <f t="shared" si="27"/>
        <v>0.46356011159840721</v>
      </c>
      <c r="G57" s="1">
        <f t="shared" si="28"/>
        <v>0.46526437671457782</v>
      </c>
      <c r="H57" s="1">
        <f t="shared" si="29"/>
        <v>0.49444991682899958</v>
      </c>
      <c r="I57" s="1">
        <f t="shared" si="30"/>
        <v>3.9550667517831934</v>
      </c>
    </row>
    <row r="58" spans="1:9">
      <c r="A58">
        <v>2.75</v>
      </c>
      <c r="B58" s="1">
        <f t="shared" si="18"/>
        <v>15.642631884188171</v>
      </c>
      <c r="D58">
        <f t="shared" si="25"/>
        <v>1.5</v>
      </c>
      <c r="E58" s="1">
        <f t="shared" si="26"/>
        <v>0.49438334397289918</v>
      </c>
      <c r="F58" s="1">
        <f t="shared" si="27"/>
        <v>0.52528230297120537</v>
      </c>
      <c r="G58" s="1">
        <f t="shared" si="28"/>
        <v>0.52721348790859957</v>
      </c>
      <c r="H58" s="1">
        <f t="shared" si="29"/>
        <v>0.56028502996147411</v>
      </c>
      <c r="I58" s="1">
        <f t="shared" si="30"/>
        <v>4.4816767443988574</v>
      </c>
    </row>
    <row r="59" spans="1:9">
      <c r="A59">
        <v>2.8</v>
      </c>
      <c r="B59" s="1">
        <f t="shared" si="18"/>
        <v>16.444646771097048</v>
      </c>
      <c r="D59">
        <f t="shared" si="25"/>
        <v>1.625</v>
      </c>
      <c r="E59" s="1">
        <f t="shared" si="26"/>
        <v>0.56020959304985718</v>
      </c>
      <c r="F59" s="1">
        <f t="shared" si="27"/>
        <v>0.59522269261547323</v>
      </c>
      <c r="G59" s="1">
        <f t="shared" si="28"/>
        <v>0.5974110113383243</v>
      </c>
      <c r="H59" s="1">
        <f t="shared" si="29"/>
        <v>0.6348859694671477</v>
      </c>
      <c r="I59" s="1">
        <f t="shared" si="30"/>
        <v>5.0784039061362911</v>
      </c>
    </row>
    <row r="60" spans="1:9">
      <c r="A60">
        <v>2.85</v>
      </c>
      <c r="B60" s="1">
        <f t="shared" si="18"/>
        <v>17.287781840567639</v>
      </c>
      <c r="D60">
        <f t="shared" si="25"/>
        <v>1.75</v>
      </c>
      <c r="E60" s="1">
        <f t="shared" si="26"/>
        <v>0.63480048826703639</v>
      </c>
      <c r="F60" s="1">
        <f t="shared" si="27"/>
        <v>0.67447551878372614</v>
      </c>
      <c r="G60" s="1">
        <f t="shared" si="28"/>
        <v>0.67695520819101929</v>
      </c>
      <c r="H60" s="1">
        <f t="shared" si="29"/>
        <v>0.71941988929091383</v>
      </c>
      <c r="I60" s="1">
        <f t="shared" si="30"/>
        <v>5.754584211387531</v>
      </c>
    </row>
    <row r="61" spans="1:9">
      <c r="A61">
        <v>2.9000000000000004</v>
      </c>
      <c r="B61" s="1">
        <f t="shared" si="18"/>
        <v>18.174145369443067</v>
      </c>
      <c r="D61">
        <f t="shared" si="25"/>
        <v>1.875</v>
      </c>
      <c r="E61" s="1">
        <f t="shared" si="26"/>
        <v>0.71932302642344137</v>
      </c>
      <c r="F61" s="1">
        <f t="shared" si="27"/>
        <v>0.76428071557490651</v>
      </c>
      <c r="G61" s="1">
        <f t="shared" si="28"/>
        <v>0.76709057114687307</v>
      </c>
      <c r="H61" s="1">
        <f t="shared" si="29"/>
        <v>0.81520934781680054</v>
      </c>
      <c r="I61" s="1">
        <f t="shared" si="30"/>
        <v>6.5207967026681644</v>
      </c>
    </row>
    <row r="62" spans="1:9">
      <c r="A62">
        <v>2.95</v>
      </c>
      <c r="B62" s="1">
        <f t="shared" si="18"/>
        <v>19.105953728231651</v>
      </c>
      <c r="D62">
        <f t="shared" si="25"/>
        <v>2</v>
      </c>
      <c r="E62" s="1">
        <f t="shared" si="26"/>
        <v>0.81509958783352054</v>
      </c>
      <c r="F62" s="1">
        <f t="shared" si="27"/>
        <v>0.86604331207311558</v>
      </c>
      <c r="G62" s="1">
        <f t="shared" si="28"/>
        <v>0.86922729483809025</v>
      </c>
      <c r="H62" s="1">
        <f t="shared" si="29"/>
        <v>0.92375299968828184</v>
      </c>
      <c r="I62" s="1">
        <f t="shared" si="30"/>
        <v>7.3890290028922001</v>
      </c>
    </row>
    <row r="63" spans="1:9">
      <c r="A63">
        <v>3</v>
      </c>
      <c r="B63" s="1">
        <f t="shared" si="18"/>
        <v>20.085536923187668</v>
      </c>
      <c r="D63">
        <f t="shared" si="25"/>
        <v>2.125</v>
      </c>
      <c r="E63" s="1">
        <f t="shared" si="26"/>
        <v>0.92362862536152501</v>
      </c>
      <c r="F63" s="1">
        <f t="shared" si="27"/>
        <v>0.98135541444662033</v>
      </c>
      <c r="G63" s="1">
        <f t="shared" si="28"/>
        <v>0.98496333876443876</v>
      </c>
      <c r="H63" s="1">
        <f t="shared" si="29"/>
        <v>1.0467490427070798</v>
      </c>
      <c r="I63" s="1">
        <f t="shared" si="30"/>
        <v>8.3728648653073208</v>
      </c>
    </row>
    <row r="64" spans="1:9">
      <c r="A64">
        <v>3.0500000000000003</v>
      </c>
      <c r="B64" s="1">
        <f t="shared" si="18"/>
        <v>21.115344422540616</v>
      </c>
      <c r="D64">
        <f t="shared" si="25"/>
        <v>2.25</v>
      </c>
      <c r="E64" s="1">
        <f t="shared" si="26"/>
        <v>1.0466081081634151</v>
      </c>
      <c r="F64" s="1">
        <f t="shared" si="27"/>
        <v>1.1120211149236285</v>
      </c>
      <c r="G64" s="1">
        <f t="shared" si="28"/>
        <v>1.1161094278461419</v>
      </c>
      <c r="H64" s="1">
        <f t="shared" si="29"/>
        <v>1.1861217866441829</v>
      </c>
      <c r="I64" s="1">
        <f t="shared" si="30"/>
        <v>9.4876966953651767</v>
      </c>
    </row>
    <row r="65" spans="1:9">
      <c r="A65">
        <v>3.1</v>
      </c>
      <c r="B65" s="1">
        <f t="shared" si="18"/>
        <v>22.197951281441636</v>
      </c>
      <c r="D65">
        <f t="shared" si="25"/>
        <v>2.375</v>
      </c>
      <c r="E65" s="1">
        <f t="shared" si="26"/>
        <v>1.1859620869206471</v>
      </c>
      <c r="F65" s="1">
        <f t="shared" si="27"/>
        <v>1.2600847173531875</v>
      </c>
      <c r="G65" s="1">
        <f t="shared" si="28"/>
        <v>1.2647173817552213</v>
      </c>
      <c r="H65" s="1">
        <f t="shared" si="29"/>
        <v>1.3440517596400499</v>
      </c>
      <c r="I65" s="1">
        <f t="shared" si="30"/>
        <v>10.750966369494762</v>
      </c>
    </row>
    <row r="66" spans="1:9">
      <c r="A66">
        <v>3.15</v>
      </c>
      <c r="B66" s="1">
        <f t="shared" si="18"/>
        <v>23.336064580942711</v>
      </c>
      <c r="D66">
        <f t="shared" si="25"/>
        <v>2.5</v>
      </c>
      <c r="E66" s="1">
        <f t="shared" si="26"/>
        <v>1.3438707961868452</v>
      </c>
      <c r="F66" s="1">
        <f t="shared" si="27"/>
        <v>1.4278627209485231</v>
      </c>
      <c r="G66" s="1">
        <f t="shared" si="28"/>
        <v>1.4331122162461278</v>
      </c>
      <c r="H66" s="1">
        <f t="shared" si="29"/>
        <v>1.5230098232176112</v>
      </c>
      <c r="I66" s="1">
        <f t="shared" si="30"/>
        <v>12.182438118460389</v>
      </c>
    </row>
    <row r="67" spans="1:9">
      <c r="A67">
        <v>3.2</v>
      </c>
      <c r="B67" s="1">
        <f t="shared" si="18"/>
        <v>24.532530197109352</v>
      </c>
      <c r="D67">
        <f t="shared" si="25"/>
        <v>2.625</v>
      </c>
      <c r="E67" s="1">
        <f t="shared" si="26"/>
        <v>1.5228047648075487</v>
      </c>
      <c r="F67" s="1">
        <f t="shared" si="27"/>
        <v>1.6179800626080205</v>
      </c>
      <c r="G67" s="1">
        <f t="shared" si="28"/>
        <v>1.6239285187205499</v>
      </c>
      <c r="H67" s="1">
        <f t="shared" si="29"/>
        <v>1.7257958296476175</v>
      </c>
      <c r="I67" s="1">
        <f t="shared" si="30"/>
        <v>13.804507744645774</v>
      </c>
    </row>
    <row r="68" spans="1:9">
      <c r="A68">
        <v>3.25</v>
      </c>
      <c r="B68" s="1">
        <f t="shared" si="18"/>
        <v>25.790339917193062</v>
      </c>
      <c r="D68">
        <f t="shared" si="25"/>
        <v>2.75</v>
      </c>
      <c r="E68" s="1">
        <f t="shared" si="26"/>
        <v>1.7255634680807217</v>
      </c>
      <c r="F68" s="1">
        <f t="shared" si="27"/>
        <v>1.8334111848357668</v>
      </c>
      <c r="G68" s="1">
        <f t="shared" si="28"/>
        <v>1.8401516671329572</v>
      </c>
      <c r="H68" s="1">
        <f t="shared" si="29"/>
        <v>1.9555824264723414</v>
      </c>
      <c r="I68" s="1">
        <f t="shared" si="30"/>
        <v>15.642553011060858</v>
      </c>
    </row>
    <row r="69" spans="1:9">
      <c r="A69">
        <v>3.3000000000000003</v>
      </c>
      <c r="B69" s="1">
        <f t="shared" si="18"/>
        <v>27.112638920657893</v>
      </c>
      <c r="D69">
        <f t="shared" si="25"/>
        <v>2.875</v>
      </c>
      <c r="E69" s="1">
        <f t="shared" si="26"/>
        <v>1.9553191263826073</v>
      </c>
      <c r="F69" s="1">
        <f t="shared" si="27"/>
        <v>2.0775265717815201</v>
      </c>
      <c r="G69" s="1">
        <f t="shared" si="28"/>
        <v>2.0851645371189522</v>
      </c>
      <c r="H69" s="1">
        <f t="shared" si="29"/>
        <v>2.2159646935224764</v>
      </c>
      <c r="I69" s="1">
        <f t="shared" si="30"/>
        <v>17.725330684011862</v>
      </c>
    </row>
    <row r="70" spans="1:9">
      <c r="A70">
        <v>3.35</v>
      </c>
      <c r="B70" s="1">
        <f t="shared" si="18"/>
        <v>28.502733643767282</v>
      </c>
      <c r="D70">
        <f t="shared" si="25"/>
        <v>3</v>
      </c>
      <c r="E70" s="1">
        <f t="shared" si="26"/>
        <v>2.2156663355014827</v>
      </c>
      <c r="F70" s="1">
        <f t="shared" si="27"/>
        <v>2.3541454814703253</v>
      </c>
      <c r="G70" s="1">
        <f t="shared" si="28"/>
        <v>2.3628004280933781</v>
      </c>
      <c r="H70" s="1">
        <f t="shared" si="29"/>
        <v>2.5110163890131552</v>
      </c>
      <c r="I70" s="1">
        <f t="shared" si="30"/>
        <v>20.085426441285534</v>
      </c>
    </row>
    <row r="71" spans="1:9">
      <c r="A71">
        <v>3.4000000000000004</v>
      </c>
      <c r="B71" s="1">
        <f t="shared" si="18"/>
        <v>29.964100047397025</v>
      </c>
      <c r="D71">
        <f t="shared" si="25"/>
        <v>3.125</v>
      </c>
      <c r="E71" s="1">
        <f t="shared" si="26"/>
        <v>2.5106783051606918</v>
      </c>
      <c r="F71" s="1">
        <f t="shared" si="27"/>
        <v>2.6675956992332353</v>
      </c>
      <c r="G71" s="1">
        <f t="shared" si="28"/>
        <v>2.6774030363627688</v>
      </c>
      <c r="H71" s="1">
        <f t="shared" si="29"/>
        <v>2.8453536847060379</v>
      </c>
      <c r="I71" s="1">
        <f t="shared" si="30"/>
        <v>22.759764684795325</v>
      </c>
    </row>
    <row r="72" spans="1:9">
      <c r="A72">
        <v>3.45</v>
      </c>
      <c r="B72" s="1">
        <f t="shared" si="18"/>
        <v>31.500392308747937</v>
      </c>
      <c r="D72">
        <f t="shared" si="25"/>
        <v>3.25</v>
      </c>
      <c r="E72" s="1">
        <f t="shared" si="26"/>
        <v>2.8449705855994156</v>
      </c>
      <c r="F72" s="1">
        <f t="shared" si="27"/>
        <v>3.0227812471993789</v>
      </c>
      <c r="G72" s="1">
        <f t="shared" si="28"/>
        <v>3.0338944135493766</v>
      </c>
      <c r="H72" s="1">
        <f t="shared" si="29"/>
        <v>3.2242073872930876</v>
      </c>
      <c r="I72" s="1">
        <f t="shared" si="30"/>
        <v>25.790186233860329</v>
      </c>
    </row>
    <row r="73" spans="1:9">
      <c r="A73">
        <v>3.5</v>
      </c>
      <c r="B73" s="1">
        <f t="shared" si="18"/>
        <v>33.115451958692312</v>
      </c>
      <c r="D73">
        <f t="shared" si="25"/>
        <v>3.375</v>
      </c>
      <c r="E73" s="1">
        <f t="shared" si="26"/>
        <v>3.2237732792325411</v>
      </c>
      <c r="F73" s="1">
        <f t="shared" si="27"/>
        <v>3.4252591091845748</v>
      </c>
      <c r="G73" s="1">
        <f t="shared" si="28"/>
        <v>3.4378519735565769</v>
      </c>
      <c r="H73" s="1">
        <f t="shared" si="29"/>
        <v>3.6535047759271131</v>
      </c>
      <c r="I73" s="1">
        <f t="shared" si="30"/>
        <v>29.224102937300657</v>
      </c>
    </row>
    <row r="74" spans="1:9">
      <c r="A74">
        <v>3.5500000000000003</v>
      </c>
      <c r="B74" s="1">
        <f t="shared" si="18"/>
        <v>34.813317487602028</v>
      </c>
      <c r="D74">
        <f t="shared" si="25"/>
        <v>3.5</v>
      </c>
      <c r="E74" s="1">
        <f t="shared" si="26"/>
        <v>3.6530128671625821</v>
      </c>
      <c r="F74" s="1">
        <f t="shared" si="27"/>
        <v>3.8813261713602434</v>
      </c>
      <c r="G74" s="1">
        <f t="shared" si="28"/>
        <v>3.8955957528725973</v>
      </c>
      <c r="H74" s="1">
        <f t="shared" si="29"/>
        <v>4.1399623362716564</v>
      </c>
      <c r="I74" s="1">
        <f t="shared" si="30"/>
        <v>33.115239445950643</v>
      </c>
    </row>
    <row r="75" spans="1:9">
      <c r="A75">
        <v>3.6</v>
      </c>
      <c r="B75" s="1">
        <f t="shared" si="18"/>
        <v>36.598234443677988</v>
      </c>
      <c r="D75">
        <f t="shared" si="25"/>
        <v>3.625</v>
      </c>
      <c r="E75" s="1">
        <f t="shared" si="26"/>
        <v>4.1394049307438303</v>
      </c>
      <c r="F75" s="1">
        <f t="shared" si="27"/>
        <v>4.3981177389153201</v>
      </c>
      <c r="G75" s="1">
        <f t="shared" si="28"/>
        <v>4.4142872894260377</v>
      </c>
      <c r="H75" s="1">
        <f t="shared" si="29"/>
        <v>4.6911908419220847</v>
      </c>
      <c r="I75" s="1">
        <f t="shared" si="30"/>
        <v>37.524473750842084</v>
      </c>
    </row>
    <row r="76" spans="1:9">
      <c r="A76">
        <v>3.6500000000000004</v>
      </c>
      <c r="B76" s="1">
        <f t="shared" si="18"/>
        <v>38.474666049032137</v>
      </c>
      <c r="D76">
        <f t="shared" si="25"/>
        <v>3.75</v>
      </c>
      <c r="E76" s="1">
        <f t="shared" si="26"/>
        <v>4.6905592188552605</v>
      </c>
      <c r="F76" s="1">
        <f t="shared" si="27"/>
        <v>4.983719170033714</v>
      </c>
      <c r="G76" s="1">
        <f t="shared" si="28"/>
        <v>5.0020416669823673</v>
      </c>
      <c r="H76" s="1">
        <f t="shared" si="29"/>
        <v>5.3158144272280561</v>
      </c>
      <c r="I76" s="1">
        <f t="shared" si="30"/>
        <v>42.520789637527997</v>
      </c>
    </row>
    <row r="77" spans="1:9">
      <c r="A77">
        <v>3.7</v>
      </c>
      <c r="B77" s="1">
        <f t="shared" si="18"/>
        <v>40.447304360067399</v>
      </c>
      <c r="D77">
        <f t="shared" si="25"/>
        <v>3.875</v>
      </c>
      <c r="E77" s="1">
        <f t="shared" si="26"/>
        <v>5.3150987046909997</v>
      </c>
      <c r="F77" s="1">
        <f t="shared" si="27"/>
        <v>5.6472923737341869</v>
      </c>
      <c r="G77" s="1">
        <f t="shared" si="28"/>
        <v>5.6680544780493864</v>
      </c>
      <c r="H77" s="1">
        <f t="shared" si="29"/>
        <v>6.0236055144471727</v>
      </c>
      <c r="I77" s="1">
        <f t="shared" si="30"/>
        <v>48.182355957978885</v>
      </c>
    </row>
    <row r="78" spans="1:9">
      <c r="A78">
        <v>3.75</v>
      </c>
      <c r="B78" s="1">
        <f t="shared" si="18"/>
        <v>42.521082000062783</v>
      </c>
      <c r="D78">
        <f t="shared" si="25"/>
        <v>4</v>
      </c>
      <c r="E78" s="1">
        <f t="shared" si="26"/>
        <v>6.0227944947473606</v>
      </c>
      <c r="F78" s="1">
        <f t="shared" si="27"/>
        <v>6.3992191506690705</v>
      </c>
      <c r="G78" s="1">
        <f t="shared" si="28"/>
        <v>6.4227456916641774</v>
      </c>
      <c r="H78" s="1">
        <f t="shared" si="29"/>
        <v>6.8256377062053826</v>
      </c>
      <c r="I78" s="1">
        <f t="shared" si="30"/>
        <v>54.597749605582095</v>
      </c>
    </row>
    <row r="79" spans="1:9">
      <c r="A79">
        <v>3.8000000000000003</v>
      </c>
      <c r="B79" s="1">
        <f t="shared" si="18"/>
        <v>44.701184493300836</v>
      </c>
    </row>
    <row r="80" spans="1:9">
      <c r="A80">
        <v>3.85</v>
      </c>
      <c r="B80" s="1">
        <f t="shared" si="18"/>
        <v>46.993063231579285</v>
      </c>
    </row>
    <row r="81" spans="1:2">
      <c r="A81">
        <v>3.9000000000000004</v>
      </c>
      <c r="B81" s="1">
        <f t="shared" si="18"/>
        <v>49.402449105530188</v>
      </c>
    </row>
    <row r="82" spans="1:2">
      <c r="A82">
        <v>3.95</v>
      </c>
      <c r="B82" s="1">
        <f t="shared" si="18"/>
        <v>51.935366834831441</v>
      </c>
    </row>
    <row r="83" spans="1:2">
      <c r="A83">
        <v>4</v>
      </c>
      <c r="B83" s="1">
        <f t="shared" si="18"/>
        <v>54.598150033144236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zoomScaleNormal="100" workbookViewId="0">
      <selection activeCell="K26" sqref="K26"/>
    </sheetView>
  </sheetViews>
  <sheetFormatPr defaultRowHeight="15"/>
  <cols>
    <col min="1" max="8" width="7.140625" style="1" customWidth="1"/>
  </cols>
  <sheetData>
    <row r="1" spans="1:7">
      <c r="A1" s="4" t="s">
        <v>7</v>
      </c>
      <c r="B1" s="4"/>
    </row>
    <row r="2" spans="1:7">
      <c r="A2" s="5" t="s">
        <v>8</v>
      </c>
      <c r="B2" s="5" t="s">
        <v>9</v>
      </c>
      <c r="D2" s="4" t="s">
        <v>2</v>
      </c>
      <c r="E2" s="4"/>
      <c r="F2" s="5" t="s">
        <v>0</v>
      </c>
      <c r="G2" s="4">
        <v>1</v>
      </c>
    </row>
    <row r="3" spans="1:7">
      <c r="A3" s="1">
        <v>0</v>
      </c>
      <c r="B3" s="1">
        <f>EXP(A3)</f>
        <v>1</v>
      </c>
      <c r="D3" s="5" t="s">
        <v>8</v>
      </c>
      <c r="E3" s="5" t="s">
        <v>1</v>
      </c>
    </row>
    <row r="4" spans="1:7">
      <c r="A4" s="1">
        <v>0.05</v>
      </c>
      <c r="B4" s="1">
        <f t="shared" ref="B4:B22" si="0">EXP(A4)</f>
        <v>1.0512710963760241</v>
      </c>
      <c r="D4">
        <v>0</v>
      </c>
      <c r="E4" s="1">
        <v>1</v>
      </c>
    </row>
    <row r="5" spans="1:7">
      <c r="A5" s="1">
        <v>0.1</v>
      </c>
      <c r="B5" s="1">
        <f t="shared" si="0"/>
        <v>1.1051709180756477</v>
      </c>
      <c r="D5">
        <v>1</v>
      </c>
      <c r="E5" s="1">
        <v>2</v>
      </c>
    </row>
    <row r="6" spans="1:7">
      <c r="A6" s="1">
        <v>0.15000000000000002</v>
      </c>
      <c r="B6" s="1">
        <f t="shared" si="0"/>
        <v>1.1618342427282831</v>
      </c>
      <c r="D6">
        <v>2</v>
      </c>
      <c r="E6" s="1">
        <v>4</v>
      </c>
    </row>
    <row r="7" spans="1:7">
      <c r="A7" s="1">
        <v>0.2</v>
      </c>
      <c r="B7" s="1">
        <f t="shared" si="0"/>
        <v>1.2214027581601699</v>
      </c>
      <c r="D7">
        <v>3</v>
      </c>
      <c r="E7" s="1">
        <v>8</v>
      </c>
    </row>
    <row r="8" spans="1:7">
      <c r="A8" s="1">
        <v>0.25</v>
      </c>
      <c r="B8" s="1">
        <f t="shared" si="0"/>
        <v>1.2840254166877414</v>
      </c>
      <c r="D8">
        <v>4</v>
      </c>
      <c r="E8" s="1">
        <v>16</v>
      </c>
    </row>
    <row r="9" spans="1:7">
      <c r="A9" s="1">
        <v>0.30000000000000004</v>
      </c>
      <c r="B9" s="1">
        <f t="shared" si="0"/>
        <v>1.3498588075760032</v>
      </c>
    </row>
    <row r="10" spans="1:7">
      <c r="A10" s="1">
        <v>0.35000000000000003</v>
      </c>
      <c r="B10" s="1">
        <f t="shared" si="0"/>
        <v>1.4190675485932573</v>
      </c>
    </row>
    <row r="11" spans="1:7">
      <c r="A11" s="1">
        <v>0.4</v>
      </c>
      <c r="B11" s="1">
        <f t="shared" si="0"/>
        <v>1.4918246976412703</v>
      </c>
      <c r="D11" s="4" t="s">
        <v>3</v>
      </c>
      <c r="E11" s="4"/>
      <c r="F11" s="5" t="s">
        <v>0</v>
      </c>
      <c r="G11" s="4">
        <v>1</v>
      </c>
    </row>
    <row r="12" spans="1:7">
      <c r="A12" s="1">
        <v>0.45</v>
      </c>
      <c r="B12" s="1">
        <f t="shared" si="0"/>
        <v>1.5683121854901689</v>
      </c>
      <c r="D12" s="5" t="s">
        <v>8</v>
      </c>
      <c r="E12" s="5" t="s">
        <v>1</v>
      </c>
    </row>
    <row r="13" spans="1:7">
      <c r="A13" s="1">
        <v>0.5</v>
      </c>
      <c r="B13" s="1">
        <f t="shared" si="0"/>
        <v>1.6487212707001282</v>
      </c>
      <c r="D13">
        <v>0</v>
      </c>
      <c r="E13" s="1">
        <v>1</v>
      </c>
    </row>
    <row r="14" spans="1:7">
      <c r="A14" s="1">
        <v>0.55000000000000004</v>
      </c>
      <c r="B14" s="1">
        <f t="shared" si="0"/>
        <v>1.7332530178673953</v>
      </c>
      <c r="D14">
        <v>1</v>
      </c>
      <c r="E14" s="1">
        <v>2.5</v>
      </c>
    </row>
    <row r="15" spans="1:7">
      <c r="A15" s="1">
        <v>0.60000000000000009</v>
      </c>
      <c r="B15" s="1">
        <f t="shared" si="0"/>
        <v>1.8221188003905091</v>
      </c>
      <c r="D15">
        <v>2</v>
      </c>
      <c r="E15" s="1">
        <v>6.25</v>
      </c>
    </row>
    <row r="16" spans="1:7">
      <c r="A16" s="1">
        <v>0.65</v>
      </c>
      <c r="B16" s="1">
        <f t="shared" si="0"/>
        <v>1.9155408290138962</v>
      </c>
      <c r="D16">
        <v>3</v>
      </c>
      <c r="E16" s="1">
        <v>15.625</v>
      </c>
    </row>
    <row r="17" spans="1:7">
      <c r="A17" s="1">
        <v>0.70000000000000007</v>
      </c>
      <c r="B17" s="1">
        <f t="shared" si="0"/>
        <v>2.0137527074704766</v>
      </c>
      <c r="D17">
        <v>4</v>
      </c>
      <c r="E17" s="1">
        <v>39.0625</v>
      </c>
    </row>
    <row r="18" spans="1:7">
      <c r="A18" s="1">
        <v>0.75</v>
      </c>
      <c r="B18" s="1">
        <f t="shared" si="0"/>
        <v>2.1170000166126748</v>
      </c>
    </row>
    <row r="19" spans="1:7">
      <c r="A19" s="1">
        <v>0.8</v>
      </c>
      <c r="B19" s="1">
        <f t="shared" si="0"/>
        <v>2.2255409284924679</v>
      </c>
    </row>
    <row r="20" spans="1:7">
      <c r="A20" s="1">
        <v>0.85000000000000009</v>
      </c>
      <c r="B20" s="1">
        <f t="shared" si="0"/>
        <v>2.3396468519259912</v>
      </c>
      <c r="D20" s="4" t="s">
        <v>4</v>
      </c>
      <c r="F20" s="5" t="s">
        <v>0</v>
      </c>
      <c r="G20" s="4">
        <v>1</v>
      </c>
    </row>
    <row r="21" spans="1:7">
      <c r="A21" s="1">
        <v>0.9</v>
      </c>
      <c r="B21" s="1">
        <f t="shared" si="0"/>
        <v>2.4596031111569499</v>
      </c>
      <c r="D21" s="5" t="s">
        <v>8</v>
      </c>
      <c r="E21" s="5" t="s">
        <v>1</v>
      </c>
    </row>
    <row r="22" spans="1:7">
      <c r="A22" s="1">
        <v>0.95000000000000007</v>
      </c>
      <c r="B22" s="1">
        <f t="shared" si="0"/>
        <v>2.5857096593158464</v>
      </c>
      <c r="D22">
        <v>0</v>
      </c>
      <c r="E22" s="1">
        <v>1</v>
      </c>
    </row>
    <row r="23" spans="1:7">
      <c r="A23" s="1">
        <v>1</v>
      </c>
      <c r="B23" s="1">
        <f>EXP(A23)</f>
        <v>2.7182818284590451</v>
      </c>
      <c r="D23">
        <v>1</v>
      </c>
      <c r="E23" s="1">
        <v>2.708333333333333</v>
      </c>
    </row>
    <row r="24" spans="1:7">
      <c r="A24" s="1">
        <v>1.05</v>
      </c>
      <c r="B24" s="1">
        <f t="shared" ref="B24:B83" si="1">EXP(A24)</f>
        <v>2.8576511180631639</v>
      </c>
      <c r="D24">
        <v>2</v>
      </c>
      <c r="E24" s="1">
        <v>7.3350694444444438</v>
      </c>
    </row>
    <row r="25" spans="1:7">
      <c r="A25" s="1">
        <v>1.1000000000000001</v>
      </c>
      <c r="B25" s="1">
        <f t="shared" si="1"/>
        <v>3.0041660239464334</v>
      </c>
      <c r="D25">
        <v>3</v>
      </c>
      <c r="E25" s="1">
        <v>19.865813078703702</v>
      </c>
    </row>
    <row r="26" spans="1:7">
      <c r="A26" s="1">
        <v>1.1499999999999999</v>
      </c>
      <c r="B26" s="1">
        <f t="shared" si="1"/>
        <v>3.1581929096897672</v>
      </c>
      <c r="D26">
        <v>4</v>
      </c>
      <c r="E26" s="1">
        <v>53.803243754822532</v>
      </c>
    </row>
    <row r="27" spans="1:7">
      <c r="A27" s="1">
        <v>1.2</v>
      </c>
      <c r="B27" s="1">
        <f t="shared" si="1"/>
        <v>3.3201169227365472</v>
      </c>
    </row>
    <row r="28" spans="1:7">
      <c r="A28" s="1">
        <v>1.25</v>
      </c>
      <c r="B28" s="1">
        <f t="shared" si="1"/>
        <v>3.4903429574618414</v>
      </c>
    </row>
    <row r="29" spans="1:7">
      <c r="A29" s="1">
        <v>1.3</v>
      </c>
      <c r="B29" s="1">
        <f t="shared" si="1"/>
        <v>3.6692966676192444</v>
      </c>
    </row>
    <row r="30" spans="1:7">
      <c r="A30" s="1">
        <v>1.35</v>
      </c>
      <c r="B30" s="1">
        <f t="shared" si="1"/>
        <v>3.8574255306969745</v>
      </c>
      <c r="D30" s="3"/>
    </row>
    <row r="31" spans="1:7">
      <c r="A31" s="1">
        <v>1.4</v>
      </c>
      <c r="B31" s="1">
        <f t="shared" si="1"/>
        <v>4.0551999668446745</v>
      </c>
    </row>
    <row r="32" spans="1:7">
      <c r="A32" s="1">
        <v>1.45</v>
      </c>
      <c r="B32" s="1">
        <f t="shared" si="1"/>
        <v>4.2631145151688168</v>
      </c>
    </row>
    <row r="33" spans="1:2">
      <c r="A33" s="1">
        <v>1.5</v>
      </c>
      <c r="B33" s="1">
        <f t="shared" si="1"/>
        <v>4.4816890703380645</v>
      </c>
    </row>
    <row r="34" spans="1:2">
      <c r="A34" s="1">
        <v>1.55</v>
      </c>
      <c r="B34" s="1">
        <f t="shared" si="1"/>
        <v>4.7114701825907419</v>
      </c>
    </row>
    <row r="35" spans="1:2">
      <c r="A35" s="1">
        <v>1.6</v>
      </c>
      <c r="B35" s="1">
        <f t="shared" si="1"/>
        <v>4.9530324243951149</v>
      </c>
    </row>
    <row r="36" spans="1:2">
      <c r="A36" s="1">
        <v>1.65</v>
      </c>
      <c r="B36" s="1">
        <f t="shared" si="1"/>
        <v>5.2069798271798486</v>
      </c>
    </row>
    <row r="37" spans="1:2">
      <c r="A37" s="1">
        <v>1.7000000000000002</v>
      </c>
      <c r="B37" s="1">
        <f t="shared" si="1"/>
        <v>5.4739473917272008</v>
      </c>
    </row>
    <row r="38" spans="1:2">
      <c r="A38" s="1">
        <v>1.75</v>
      </c>
      <c r="B38" s="1">
        <f t="shared" si="1"/>
        <v>5.7546026760057307</v>
      </c>
    </row>
    <row r="39" spans="1:2">
      <c r="A39" s="1">
        <v>1.8</v>
      </c>
      <c r="B39" s="1">
        <f t="shared" si="1"/>
        <v>6.0496474644129465</v>
      </c>
    </row>
    <row r="40" spans="1:2">
      <c r="A40" s="1">
        <v>1.85</v>
      </c>
      <c r="B40" s="1">
        <f t="shared" si="1"/>
        <v>6.3598195226018319</v>
      </c>
    </row>
    <row r="41" spans="1:2">
      <c r="A41" s="1">
        <v>1.9</v>
      </c>
      <c r="B41" s="1">
        <f t="shared" si="1"/>
        <v>6.6858944422792685</v>
      </c>
    </row>
    <row r="42" spans="1:2">
      <c r="A42" s="1">
        <v>1.9500000000000002</v>
      </c>
      <c r="B42" s="1">
        <f t="shared" si="1"/>
        <v>7.0286875805892945</v>
      </c>
    </row>
    <row r="43" spans="1:2">
      <c r="A43" s="1">
        <v>2</v>
      </c>
      <c r="B43" s="1">
        <f t="shared" si="1"/>
        <v>7.3890560989306504</v>
      </c>
    </row>
    <row r="44" spans="1:2">
      <c r="A44" s="1">
        <v>2.0499999999999998</v>
      </c>
      <c r="B44" s="1">
        <f t="shared" si="1"/>
        <v>7.7679011063067707</v>
      </c>
    </row>
    <row r="45" spans="1:2">
      <c r="A45" s="1">
        <v>2.1</v>
      </c>
      <c r="B45" s="1">
        <f t="shared" si="1"/>
        <v>8.1661699125676517</v>
      </c>
    </row>
    <row r="46" spans="1:2">
      <c r="A46" s="1">
        <v>2.1500000000000004</v>
      </c>
      <c r="B46" s="1">
        <f t="shared" si="1"/>
        <v>8.5848583971778964</v>
      </c>
    </row>
    <row r="47" spans="1:2">
      <c r="A47" s="1">
        <v>2.2000000000000002</v>
      </c>
      <c r="B47" s="1">
        <f t="shared" si="1"/>
        <v>9.025013499434122</v>
      </c>
    </row>
    <row r="48" spans="1:2">
      <c r="A48" s="1">
        <v>2.25</v>
      </c>
      <c r="B48" s="1">
        <f t="shared" si="1"/>
        <v>9.4877358363585262</v>
      </c>
    </row>
    <row r="49" spans="1:5">
      <c r="A49" s="1">
        <v>2.2999999999999998</v>
      </c>
      <c r="B49" s="1">
        <f t="shared" si="1"/>
        <v>9.9741824548147182</v>
      </c>
    </row>
    <row r="50" spans="1:5">
      <c r="A50" s="1">
        <v>2.35</v>
      </c>
      <c r="B50" s="1">
        <f t="shared" si="1"/>
        <v>10.485569724727576</v>
      </c>
    </row>
    <row r="51" spans="1:5">
      <c r="A51" s="1">
        <v>2.4000000000000004</v>
      </c>
      <c r="B51" s="1">
        <f t="shared" si="1"/>
        <v>11.023176380641605</v>
      </c>
      <c r="D51" s="3"/>
      <c r="E51" s="2"/>
    </row>
    <row r="52" spans="1:5">
      <c r="A52" s="1">
        <v>2.4500000000000002</v>
      </c>
      <c r="B52" s="1">
        <f t="shared" si="1"/>
        <v>11.588346719223392</v>
      </c>
    </row>
    <row r="53" spans="1:5">
      <c r="A53" s="1">
        <v>2.5</v>
      </c>
      <c r="B53" s="1">
        <f t="shared" si="1"/>
        <v>12.182493960703473</v>
      </c>
    </row>
    <row r="54" spans="1:5">
      <c r="A54" s="1">
        <v>2.5499999999999998</v>
      </c>
      <c r="B54" s="1">
        <f t="shared" si="1"/>
        <v>12.807103782663029</v>
      </c>
    </row>
    <row r="55" spans="1:5">
      <c r="A55" s="1">
        <v>2.6</v>
      </c>
      <c r="B55" s="1">
        <f t="shared" si="1"/>
        <v>13.463738035001692</v>
      </c>
    </row>
    <row r="56" spans="1:5">
      <c r="A56" s="1">
        <v>2.6500000000000004</v>
      </c>
      <c r="B56" s="1">
        <f t="shared" si="1"/>
        <v>14.154038645375808</v>
      </c>
    </row>
    <row r="57" spans="1:5">
      <c r="A57" s="1">
        <v>2.7</v>
      </c>
      <c r="B57" s="1">
        <f t="shared" si="1"/>
        <v>14.879731724872837</v>
      </c>
    </row>
    <row r="58" spans="1:5">
      <c r="A58" s="1">
        <v>2.75</v>
      </c>
      <c r="B58" s="1">
        <f t="shared" si="1"/>
        <v>15.642631884188171</v>
      </c>
    </row>
    <row r="59" spans="1:5">
      <c r="A59" s="1">
        <v>2.8</v>
      </c>
      <c r="B59" s="1">
        <f t="shared" si="1"/>
        <v>16.444646771097048</v>
      </c>
    </row>
    <row r="60" spans="1:5">
      <c r="A60" s="1">
        <v>2.85</v>
      </c>
      <c r="B60" s="1">
        <f t="shared" si="1"/>
        <v>17.287781840567639</v>
      </c>
    </row>
    <row r="61" spans="1:5">
      <c r="A61" s="1">
        <v>2.9000000000000004</v>
      </c>
      <c r="B61" s="1">
        <f t="shared" si="1"/>
        <v>18.174145369443067</v>
      </c>
    </row>
    <row r="62" spans="1:5">
      <c r="A62" s="1">
        <v>2.95</v>
      </c>
      <c r="B62" s="1">
        <f t="shared" si="1"/>
        <v>19.105953728231651</v>
      </c>
    </row>
    <row r="63" spans="1:5">
      <c r="A63" s="1">
        <v>3</v>
      </c>
      <c r="B63" s="1">
        <f t="shared" si="1"/>
        <v>20.085536923187668</v>
      </c>
    </row>
    <row r="64" spans="1:5">
      <c r="A64" s="1">
        <v>3.0500000000000003</v>
      </c>
      <c r="B64" s="1">
        <f t="shared" si="1"/>
        <v>21.115344422540616</v>
      </c>
    </row>
    <row r="65" spans="1:2">
      <c r="A65" s="1">
        <v>3.1</v>
      </c>
      <c r="B65" s="1">
        <f t="shared" si="1"/>
        <v>22.197951281441636</v>
      </c>
    </row>
    <row r="66" spans="1:2">
      <c r="A66" s="1">
        <v>3.15</v>
      </c>
      <c r="B66" s="1">
        <f t="shared" si="1"/>
        <v>23.336064580942711</v>
      </c>
    </row>
    <row r="67" spans="1:2">
      <c r="A67" s="1">
        <v>3.2</v>
      </c>
      <c r="B67" s="1">
        <f t="shared" si="1"/>
        <v>24.532530197109352</v>
      </c>
    </row>
    <row r="68" spans="1:2">
      <c r="A68" s="1">
        <v>3.25</v>
      </c>
      <c r="B68" s="1">
        <f t="shared" si="1"/>
        <v>25.790339917193062</v>
      </c>
    </row>
    <row r="69" spans="1:2">
      <c r="A69" s="1">
        <v>3.3000000000000003</v>
      </c>
      <c r="B69" s="1">
        <f t="shared" si="1"/>
        <v>27.112638920657893</v>
      </c>
    </row>
    <row r="70" spans="1:2">
      <c r="A70" s="1">
        <v>3.35</v>
      </c>
      <c r="B70" s="1">
        <f t="shared" si="1"/>
        <v>28.502733643767282</v>
      </c>
    </row>
    <row r="71" spans="1:2">
      <c r="A71" s="1">
        <v>3.4000000000000004</v>
      </c>
      <c r="B71" s="1">
        <f t="shared" si="1"/>
        <v>29.964100047397025</v>
      </c>
    </row>
    <row r="72" spans="1:2">
      <c r="A72" s="1">
        <v>3.45</v>
      </c>
      <c r="B72" s="1">
        <f t="shared" si="1"/>
        <v>31.500392308747937</v>
      </c>
    </row>
    <row r="73" spans="1:2">
      <c r="A73" s="1">
        <v>3.5</v>
      </c>
      <c r="B73" s="1">
        <f t="shared" si="1"/>
        <v>33.115451958692312</v>
      </c>
    </row>
    <row r="74" spans="1:2">
      <c r="A74" s="1">
        <v>3.5500000000000003</v>
      </c>
      <c r="B74" s="1">
        <f t="shared" si="1"/>
        <v>34.813317487602028</v>
      </c>
    </row>
    <row r="75" spans="1:2">
      <c r="A75" s="1">
        <v>3.6</v>
      </c>
      <c r="B75" s="1">
        <f t="shared" si="1"/>
        <v>36.598234443677988</v>
      </c>
    </row>
    <row r="76" spans="1:2">
      <c r="A76" s="1">
        <v>3.6500000000000004</v>
      </c>
      <c r="B76" s="1">
        <f t="shared" si="1"/>
        <v>38.474666049032137</v>
      </c>
    </row>
    <row r="77" spans="1:2">
      <c r="A77" s="1">
        <v>3.7</v>
      </c>
      <c r="B77" s="1">
        <f t="shared" si="1"/>
        <v>40.447304360067399</v>
      </c>
    </row>
    <row r="78" spans="1:2">
      <c r="A78" s="1">
        <v>3.75</v>
      </c>
      <c r="B78" s="1">
        <f t="shared" si="1"/>
        <v>42.521082000062783</v>
      </c>
    </row>
    <row r="79" spans="1:2">
      <c r="A79" s="1">
        <v>3.8000000000000003</v>
      </c>
      <c r="B79" s="1">
        <f t="shared" si="1"/>
        <v>44.701184493300836</v>
      </c>
    </row>
    <row r="80" spans="1:2">
      <c r="A80" s="1">
        <v>3.85</v>
      </c>
      <c r="B80" s="1">
        <f t="shared" si="1"/>
        <v>46.993063231579285</v>
      </c>
    </row>
    <row r="81" spans="1:2">
      <c r="A81" s="1">
        <v>3.9000000000000004</v>
      </c>
      <c r="B81" s="1">
        <f t="shared" si="1"/>
        <v>49.402449105530188</v>
      </c>
    </row>
    <row r="82" spans="1:2">
      <c r="A82" s="1">
        <v>3.95</v>
      </c>
      <c r="B82" s="1">
        <f t="shared" si="1"/>
        <v>51.935366834831441</v>
      </c>
    </row>
    <row r="83" spans="1:2">
      <c r="A83" s="1">
        <v>4</v>
      </c>
      <c r="B83" s="1">
        <f t="shared" si="1"/>
        <v>54.598150033144236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zoomScaleNormal="100" workbookViewId="0">
      <selection activeCell="K37" sqref="K37"/>
    </sheetView>
  </sheetViews>
  <sheetFormatPr defaultRowHeight="15"/>
  <cols>
    <col min="1" max="8" width="7.140625" style="1" customWidth="1"/>
  </cols>
  <sheetData>
    <row r="1" spans="1:7">
      <c r="A1" s="4" t="s">
        <v>7</v>
      </c>
      <c r="B1" s="4"/>
    </row>
    <row r="2" spans="1:7">
      <c r="A2" s="5" t="s">
        <v>8</v>
      </c>
      <c r="B2" s="5" t="s">
        <v>9</v>
      </c>
      <c r="D2" s="4" t="s">
        <v>2</v>
      </c>
      <c r="E2" s="4"/>
      <c r="F2" s="5" t="s">
        <v>0</v>
      </c>
      <c r="G2" s="4">
        <v>0.25</v>
      </c>
    </row>
    <row r="3" spans="1:7">
      <c r="A3" s="1">
        <v>0</v>
      </c>
      <c r="B3" s="1">
        <f>EXP(A3)</f>
        <v>1</v>
      </c>
      <c r="D3" s="5" t="s">
        <v>8</v>
      </c>
      <c r="E3" s="5" t="s">
        <v>1</v>
      </c>
    </row>
    <row r="4" spans="1:7">
      <c r="A4" s="1">
        <v>0.05</v>
      </c>
      <c r="B4" s="1">
        <f t="shared" ref="B4:B22" si="0">EXP(A4)</f>
        <v>1.0512710963760241</v>
      </c>
      <c r="D4" s="1">
        <v>0</v>
      </c>
      <c r="E4" s="1">
        <v>1</v>
      </c>
    </row>
    <row r="5" spans="1:7">
      <c r="A5" s="1">
        <v>0.1</v>
      </c>
      <c r="B5" s="1">
        <f t="shared" si="0"/>
        <v>1.1051709180756477</v>
      </c>
      <c r="D5" s="1">
        <v>0.25</v>
      </c>
      <c r="E5" s="1">
        <v>1.25</v>
      </c>
    </row>
    <row r="6" spans="1:7">
      <c r="A6" s="1">
        <v>0.15000000000000002</v>
      </c>
      <c r="B6" s="1">
        <f t="shared" si="0"/>
        <v>1.1618342427282831</v>
      </c>
      <c r="D6" s="1">
        <v>0.5</v>
      </c>
      <c r="E6" s="1">
        <v>1.5625</v>
      </c>
    </row>
    <row r="7" spans="1:7">
      <c r="A7" s="1">
        <v>0.2</v>
      </c>
      <c r="B7" s="1">
        <f t="shared" si="0"/>
        <v>1.2214027581601699</v>
      </c>
      <c r="D7" s="1">
        <v>0.75</v>
      </c>
      <c r="E7" s="1">
        <v>1.953125</v>
      </c>
    </row>
    <row r="8" spans="1:7">
      <c r="A8" s="1">
        <v>0.25</v>
      </c>
      <c r="B8" s="1">
        <f t="shared" si="0"/>
        <v>1.2840254166877414</v>
      </c>
      <c r="D8" s="1">
        <v>1</v>
      </c>
      <c r="E8" s="1">
        <v>2.44140625</v>
      </c>
    </row>
    <row r="9" spans="1:7">
      <c r="A9" s="1">
        <v>0.30000000000000004</v>
      </c>
      <c r="B9" s="1">
        <f t="shared" si="0"/>
        <v>1.3498588075760032</v>
      </c>
      <c r="D9" s="1">
        <v>1.25</v>
      </c>
      <c r="E9" s="1">
        <v>3.0517578125</v>
      </c>
    </row>
    <row r="10" spans="1:7">
      <c r="A10" s="1">
        <v>0.35000000000000003</v>
      </c>
      <c r="B10" s="1">
        <f t="shared" si="0"/>
        <v>1.4190675485932573</v>
      </c>
      <c r="D10" s="1">
        <v>1.5</v>
      </c>
      <c r="E10" s="1">
        <v>3.814697265625</v>
      </c>
    </row>
    <row r="11" spans="1:7">
      <c r="A11" s="1">
        <v>0.4</v>
      </c>
      <c r="B11" s="1">
        <f t="shared" si="0"/>
        <v>1.4918246976412703</v>
      </c>
      <c r="D11" s="1">
        <v>1.75</v>
      </c>
      <c r="E11" s="1">
        <v>4.76837158203125</v>
      </c>
    </row>
    <row r="12" spans="1:7">
      <c r="A12" s="1">
        <v>0.45</v>
      </c>
      <c r="B12" s="1">
        <f t="shared" si="0"/>
        <v>1.5683121854901689</v>
      </c>
      <c r="D12" s="1">
        <v>2</v>
      </c>
      <c r="E12" s="1">
        <v>5.9604644775390625</v>
      </c>
    </row>
    <row r="13" spans="1:7">
      <c r="A13" s="1">
        <v>0.5</v>
      </c>
      <c r="B13" s="1">
        <f t="shared" si="0"/>
        <v>1.6487212707001282</v>
      </c>
      <c r="D13" s="1">
        <v>2.25</v>
      </c>
      <c r="E13" s="1">
        <v>7.4505805969238281</v>
      </c>
    </row>
    <row r="14" spans="1:7">
      <c r="A14" s="1">
        <v>0.55000000000000004</v>
      </c>
      <c r="B14" s="1">
        <f t="shared" si="0"/>
        <v>1.7332530178673953</v>
      </c>
      <c r="D14" s="1">
        <v>2.5</v>
      </c>
      <c r="E14" s="1">
        <v>9.3132257461547852</v>
      </c>
    </row>
    <row r="15" spans="1:7">
      <c r="A15" s="1">
        <v>0.60000000000000009</v>
      </c>
      <c r="B15" s="1">
        <f t="shared" si="0"/>
        <v>1.8221188003905091</v>
      </c>
      <c r="D15" s="1">
        <v>2.75</v>
      </c>
      <c r="E15" s="1">
        <v>11.641532182693481</v>
      </c>
    </row>
    <row r="16" spans="1:7">
      <c r="A16" s="1">
        <v>0.65</v>
      </c>
      <c r="B16" s="1">
        <f t="shared" si="0"/>
        <v>1.9155408290138962</v>
      </c>
      <c r="D16" s="1">
        <v>3</v>
      </c>
      <c r="E16" s="1">
        <v>14.551915228366852</v>
      </c>
    </row>
    <row r="17" spans="1:7">
      <c r="A17" s="1">
        <v>0.70000000000000007</v>
      </c>
      <c r="B17" s="1">
        <f t="shared" si="0"/>
        <v>2.0137527074704766</v>
      </c>
      <c r="D17" s="1">
        <v>3.25</v>
      </c>
      <c r="E17" s="1">
        <v>18.189894035458565</v>
      </c>
    </row>
    <row r="18" spans="1:7">
      <c r="A18" s="1">
        <v>0.75</v>
      </c>
      <c r="B18" s="1">
        <f t="shared" si="0"/>
        <v>2.1170000166126748</v>
      </c>
      <c r="D18" s="1">
        <v>3.5</v>
      </c>
      <c r="E18" s="1">
        <v>22.737367544323206</v>
      </c>
    </row>
    <row r="19" spans="1:7">
      <c r="A19" s="1">
        <v>0.8</v>
      </c>
      <c r="B19" s="1">
        <f t="shared" si="0"/>
        <v>2.2255409284924679</v>
      </c>
      <c r="D19" s="1">
        <v>3.75</v>
      </c>
      <c r="E19" s="1">
        <v>28.421709430404007</v>
      </c>
    </row>
    <row r="20" spans="1:7">
      <c r="A20" s="1">
        <v>0.85000000000000009</v>
      </c>
      <c r="B20" s="1">
        <f t="shared" si="0"/>
        <v>2.3396468519259912</v>
      </c>
      <c r="D20" s="1">
        <v>4</v>
      </c>
      <c r="E20" s="1">
        <v>35.527136788005009</v>
      </c>
    </row>
    <row r="21" spans="1:7">
      <c r="A21" s="1">
        <v>0.9</v>
      </c>
      <c r="B21" s="1">
        <f t="shared" si="0"/>
        <v>2.4596031111569499</v>
      </c>
    </row>
    <row r="22" spans="1:7">
      <c r="A22" s="1">
        <v>0.95000000000000007</v>
      </c>
      <c r="B22" s="1">
        <f t="shared" si="0"/>
        <v>2.5857096593158464</v>
      </c>
      <c r="D22" s="4" t="s">
        <v>3</v>
      </c>
      <c r="E22" s="4"/>
      <c r="F22" s="5" t="s">
        <v>0</v>
      </c>
      <c r="G22" s="4">
        <v>0.5</v>
      </c>
    </row>
    <row r="23" spans="1:7">
      <c r="A23" s="1">
        <v>1</v>
      </c>
      <c r="B23" s="1">
        <f>EXP(A23)</f>
        <v>2.7182818284590451</v>
      </c>
      <c r="D23" s="5" t="s">
        <v>8</v>
      </c>
      <c r="E23" s="5" t="s">
        <v>1</v>
      </c>
    </row>
    <row r="24" spans="1:7">
      <c r="A24" s="1">
        <v>1.05</v>
      </c>
      <c r="B24" s="1">
        <f t="shared" ref="B24:B83" si="1">EXP(A24)</f>
        <v>2.8576511180631639</v>
      </c>
      <c r="D24" s="1">
        <v>0</v>
      </c>
      <c r="E24" s="1">
        <v>1</v>
      </c>
    </row>
    <row r="25" spans="1:7">
      <c r="A25" s="1">
        <v>1.1000000000000001</v>
      </c>
      <c r="B25" s="1">
        <f t="shared" si="1"/>
        <v>3.0041660239464334</v>
      </c>
      <c r="D25" s="1">
        <v>0.5</v>
      </c>
      <c r="E25" s="1">
        <v>1.625</v>
      </c>
    </row>
    <row r="26" spans="1:7">
      <c r="A26" s="1">
        <v>1.1499999999999999</v>
      </c>
      <c r="B26" s="1">
        <f t="shared" si="1"/>
        <v>3.1581929096897672</v>
      </c>
      <c r="D26" s="1">
        <v>1</v>
      </c>
      <c r="E26" s="1">
        <v>2.640625</v>
      </c>
    </row>
    <row r="27" spans="1:7">
      <c r="A27" s="1">
        <v>1.2</v>
      </c>
      <c r="B27" s="1">
        <f t="shared" si="1"/>
        <v>3.3201169227365472</v>
      </c>
      <c r="D27" s="1">
        <v>1.5</v>
      </c>
      <c r="E27" s="1">
        <v>4.291015625</v>
      </c>
    </row>
    <row r="28" spans="1:7">
      <c r="A28" s="1">
        <v>1.25</v>
      </c>
      <c r="B28" s="1">
        <f t="shared" si="1"/>
        <v>3.4903429574618414</v>
      </c>
      <c r="D28" s="1">
        <v>2</v>
      </c>
      <c r="E28" s="1">
        <v>6.972900390625</v>
      </c>
    </row>
    <row r="29" spans="1:7">
      <c r="A29" s="1">
        <v>1.3</v>
      </c>
      <c r="B29" s="1">
        <f t="shared" si="1"/>
        <v>3.6692966676192444</v>
      </c>
      <c r="D29" s="1">
        <v>2.5</v>
      </c>
      <c r="E29" s="1">
        <v>11.330963134765625</v>
      </c>
    </row>
    <row r="30" spans="1:7">
      <c r="A30" s="1">
        <v>1.35</v>
      </c>
      <c r="B30" s="1">
        <f t="shared" si="1"/>
        <v>3.8574255306969745</v>
      </c>
      <c r="D30" s="1">
        <v>3</v>
      </c>
      <c r="E30" s="1">
        <v>18.412815093994141</v>
      </c>
    </row>
    <row r="31" spans="1:7">
      <c r="A31" s="1">
        <v>1.4</v>
      </c>
      <c r="B31" s="1">
        <f t="shared" si="1"/>
        <v>4.0551999668446745</v>
      </c>
      <c r="D31" s="1">
        <v>3.5</v>
      </c>
      <c r="E31" s="1">
        <v>29.920824527740479</v>
      </c>
    </row>
    <row r="32" spans="1:7">
      <c r="A32" s="1">
        <v>1.45</v>
      </c>
      <c r="B32" s="1">
        <f t="shared" si="1"/>
        <v>4.2631145151688168</v>
      </c>
      <c r="D32" s="1">
        <v>4</v>
      </c>
      <c r="E32" s="1">
        <v>48.621339857578278</v>
      </c>
    </row>
    <row r="33" spans="1:7">
      <c r="A33" s="1">
        <v>1.5</v>
      </c>
      <c r="B33" s="1">
        <f t="shared" si="1"/>
        <v>4.4816890703380645</v>
      </c>
    </row>
    <row r="34" spans="1:7">
      <c r="A34" s="1">
        <v>1.55</v>
      </c>
      <c r="B34" s="1">
        <f t="shared" si="1"/>
        <v>4.7114701825907419</v>
      </c>
      <c r="D34" s="4" t="s">
        <v>4</v>
      </c>
      <c r="E34" s="4"/>
      <c r="F34" s="5" t="s">
        <v>0</v>
      </c>
      <c r="G34" s="4">
        <v>1</v>
      </c>
    </row>
    <row r="35" spans="1:7">
      <c r="A35" s="1">
        <v>1.6</v>
      </c>
      <c r="B35" s="1">
        <f t="shared" si="1"/>
        <v>4.9530324243951149</v>
      </c>
      <c r="D35" s="5" t="s">
        <v>8</v>
      </c>
      <c r="E35" s="5" t="s">
        <v>1</v>
      </c>
    </row>
    <row r="36" spans="1:7">
      <c r="A36" s="1">
        <v>1.65</v>
      </c>
      <c r="B36" s="1">
        <f t="shared" si="1"/>
        <v>5.2069798271798486</v>
      </c>
      <c r="D36" s="1">
        <v>0</v>
      </c>
      <c r="E36" s="1">
        <v>1</v>
      </c>
    </row>
    <row r="37" spans="1:7">
      <c r="A37" s="1">
        <v>1.7000000000000002</v>
      </c>
      <c r="B37" s="1">
        <f t="shared" si="1"/>
        <v>5.4739473917272008</v>
      </c>
      <c r="D37" s="1">
        <v>1</v>
      </c>
      <c r="E37" s="1">
        <v>2.708333333333333</v>
      </c>
    </row>
    <row r="38" spans="1:7">
      <c r="A38" s="1">
        <v>1.75</v>
      </c>
      <c r="B38" s="1">
        <f t="shared" si="1"/>
        <v>5.7546026760057307</v>
      </c>
      <c r="D38" s="1">
        <v>2</v>
      </c>
      <c r="E38" s="1">
        <v>7.3350694444444438</v>
      </c>
    </row>
    <row r="39" spans="1:7">
      <c r="A39" s="1">
        <v>1.8</v>
      </c>
      <c r="B39" s="1">
        <f t="shared" si="1"/>
        <v>6.0496474644129465</v>
      </c>
      <c r="D39" s="1">
        <v>3</v>
      </c>
      <c r="E39" s="1">
        <v>19.865813078703702</v>
      </c>
    </row>
    <row r="40" spans="1:7">
      <c r="A40" s="1">
        <v>1.85</v>
      </c>
      <c r="B40" s="1">
        <f t="shared" si="1"/>
        <v>6.3598195226018319</v>
      </c>
      <c r="D40" s="1">
        <v>4</v>
      </c>
      <c r="E40" s="1">
        <v>53.803243754822532</v>
      </c>
    </row>
    <row r="41" spans="1:7">
      <c r="A41" s="1">
        <v>1.9</v>
      </c>
      <c r="B41" s="1">
        <f t="shared" si="1"/>
        <v>6.6858944422792685</v>
      </c>
    </row>
    <row r="42" spans="1:7">
      <c r="A42" s="1">
        <v>1.9500000000000002</v>
      </c>
      <c r="B42" s="1">
        <f t="shared" si="1"/>
        <v>7.0286875805892945</v>
      </c>
    </row>
    <row r="43" spans="1:7">
      <c r="A43" s="1">
        <v>2</v>
      </c>
      <c r="B43" s="1">
        <f t="shared" si="1"/>
        <v>7.3890560989306504</v>
      </c>
    </row>
    <row r="44" spans="1:7">
      <c r="A44" s="1">
        <v>2.0499999999999998</v>
      </c>
      <c r="B44" s="1">
        <f t="shared" si="1"/>
        <v>7.7679011063067707</v>
      </c>
    </row>
    <row r="45" spans="1:7">
      <c r="A45" s="1">
        <v>2.1</v>
      </c>
      <c r="B45" s="1">
        <f t="shared" si="1"/>
        <v>8.1661699125676517</v>
      </c>
    </row>
    <row r="46" spans="1:7">
      <c r="A46" s="1">
        <v>2.1500000000000004</v>
      </c>
      <c r="B46" s="1">
        <f t="shared" si="1"/>
        <v>8.5848583971778964</v>
      </c>
    </row>
    <row r="47" spans="1:7">
      <c r="A47" s="1">
        <v>2.2000000000000002</v>
      </c>
      <c r="B47" s="1">
        <f t="shared" si="1"/>
        <v>9.025013499434122</v>
      </c>
    </row>
    <row r="48" spans="1:7">
      <c r="A48" s="1">
        <v>2.25</v>
      </c>
      <c r="B48" s="1">
        <f t="shared" si="1"/>
        <v>9.4877358363585262</v>
      </c>
    </row>
    <row r="49" spans="1:2">
      <c r="A49" s="1">
        <v>2.2999999999999998</v>
      </c>
      <c r="B49" s="1">
        <f t="shared" si="1"/>
        <v>9.9741824548147182</v>
      </c>
    </row>
    <row r="50" spans="1:2">
      <c r="A50" s="1">
        <v>2.35</v>
      </c>
      <c r="B50" s="1">
        <f t="shared" si="1"/>
        <v>10.485569724727576</v>
      </c>
    </row>
    <row r="51" spans="1:2">
      <c r="A51" s="1">
        <v>2.4000000000000004</v>
      </c>
      <c r="B51" s="1">
        <f t="shared" si="1"/>
        <v>11.023176380641605</v>
      </c>
    </row>
    <row r="52" spans="1:2">
      <c r="A52" s="1">
        <v>2.4500000000000002</v>
      </c>
      <c r="B52" s="1">
        <f t="shared" si="1"/>
        <v>11.588346719223392</v>
      </c>
    </row>
    <row r="53" spans="1:2">
      <c r="A53" s="1">
        <v>2.5</v>
      </c>
      <c r="B53" s="1">
        <f t="shared" si="1"/>
        <v>12.182493960703473</v>
      </c>
    </row>
    <row r="54" spans="1:2">
      <c r="A54" s="1">
        <v>2.5499999999999998</v>
      </c>
      <c r="B54" s="1">
        <f t="shared" si="1"/>
        <v>12.807103782663029</v>
      </c>
    </row>
    <row r="55" spans="1:2">
      <c r="A55" s="1">
        <v>2.6</v>
      </c>
      <c r="B55" s="1">
        <f t="shared" si="1"/>
        <v>13.463738035001692</v>
      </c>
    </row>
    <row r="56" spans="1:2">
      <c r="A56" s="1">
        <v>2.6500000000000004</v>
      </c>
      <c r="B56" s="1">
        <f t="shared" si="1"/>
        <v>14.154038645375808</v>
      </c>
    </row>
    <row r="57" spans="1:2">
      <c r="A57" s="1">
        <v>2.7</v>
      </c>
      <c r="B57" s="1">
        <f t="shared" si="1"/>
        <v>14.879731724872837</v>
      </c>
    </row>
    <row r="58" spans="1:2">
      <c r="A58" s="1">
        <v>2.75</v>
      </c>
      <c r="B58" s="1">
        <f t="shared" si="1"/>
        <v>15.642631884188171</v>
      </c>
    </row>
    <row r="59" spans="1:2">
      <c r="A59" s="1">
        <v>2.8</v>
      </c>
      <c r="B59" s="1">
        <f t="shared" si="1"/>
        <v>16.444646771097048</v>
      </c>
    </row>
    <row r="60" spans="1:2">
      <c r="A60" s="1">
        <v>2.85</v>
      </c>
      <c r="B60" s="1">
        <f t="shared" si="1"/>
        <v>17.287781840567639</v>
      </c>
    </row>
    <row r="61" spans="1:2">
      <c r="A61" s="1">
        <v>2.9000000000000004</v>
      </c>
      <c r="B61" s="1">
        <f t="shared" si="1"/>
        <v>18.174145369443067</v>
      </c>
    </row>
    <row r="62" spans="1:2">
      <c r="A62" s="1">
        <v>2.95</v>
      </c>
      <c r="B62" s="1">
        <f t="shared" si="1"/>
        <v>19.105953728231651</v>
      </c>
    </row>
    <row r="63" spans="1:2">
      <c r="A63" s="1">
        <v>3</v>
      </c>
      <c r="B63" s="1">
        <f t="shared" si="1"/>
        <v>20.085536923187668</v>
      </c>
    </row>
    <row r="64" spans="1:2">
      <c r="A64" s="1">
        <v>3.0500000000000003</v>
      </c>
      <c r="B64" s="1">
        <f t="shared" si="1"/>
        <v>21.115344422540616</v>
      </c>
    </row>
    <row r="65" spans="1:2">
      <c r="A65" s="1">
        <v>3.1</v>
      </c>
      <c r="B65" s="1">
        <f t="shared" si="1"/>
        <v>22.197951281441636</v>
      </c>
    </row>
    <row r="66" spans="1:2">
      <c r="A66" s="1">
        <v>3.15</v>
      </c>
      <c r="B66" s="1">
        <f t="shared" si="1"/>
        <v>23.336064580942711</v>
      </c>
    </row>
    <row r="67" spans="1:2">
      <c r="A67" s="1">
        <v>3.2</v>
      </c>
      <c r="B67" s="1">
        <f t="shared" si="1"/>
        <v>24.532530197109352</v>
      </c>
    </row>
    <row r="68" spans="1:2">
      <c r="A68" s="1">
        <v>3.25</v>
      </c>
      <c r="B68" s="1">
        <f t="shared" si="1"/>
        <v>25.790339917193062</v>
      </c>
    </row>
    <row r="69" spans="1:2">
      <c r="A69" s="1">
        <v>3.3000000000000003</v>
      </c>
      <c r="B69" s="1">
        <f t="shared" si="1"/>
        <v>27.112638920657893</v>
      </c>
    </row>
    <row r="70" spans="1:2">
      <c r="A70" s="1">
        <v>3.35</v>
      </c>
      <c r="B70" s="1">
        <f t="shared" si="1"/>
        <v>28.502733643767282</v>
      </c>
    </row>
    <row r="71" spans="1:2">
      <c r="A71" s="1">
        <v>3.4000000000000004</v>
      </c>
      <c r="B71" s="1">
        <f t="shared" si="1"/>
        <v>29.964100047397025</v>
      </c>
    </row>
    <row r="72" spans="1:2">
      <c r="A72" s="1">
        <v>3.45</v>
      </c>
      <c r="B72" s="1">
        <f t="shared" si="1"/>
        <v>31.500392308747937</v>
      </c>
    </row>
    <row r="73" spans="1:2">
      <c r="A73" s="1">
        <v>3.5</v>
      </c>
      <c r="B73" s="1">
        <f t="shared" si="1"/>
        <v>33.115451958692312</v>
      </c>
    </row>
    <row r="74" spans="1:2">
      <c r="A74" s="1">
        <v>3.5500000000000003</v>
      </c>
      <c r="B74" s="1">
        <f t="shared" si="1"/>
        <v>34.813317487602028</v>
      </c>
    </row>
    <row r="75" spans="1:2">
      <c r="A75" s="1">
        <v>3.6</v>
      </c>
      <c r="B75" s="1">
        <f t="shared" si="1"/>
        <v>36.598234443677988</v>
      </c>
    </row>
    <row r="76" spans="1:2">
      <c r="A76" s="1">
        <v>3.6500000000000004</v>
      </c>
      <c r="B76" s="1">
        <f t="shared" si="1"/>
        <v>38.474666049032137</v>
      </c>
    </row>
    <row r="77" spans="1:2">
      <c r="A77" s="1">
        <v>3.7</v>
      </c>
      <c r="B77" s="1">
        <f t="shared" si="1"/>
        <v>40.447304360067399</v>
      </c>
    </row>
    <row r="78" spans="1:2">
      <c r="A78" s="1">
        <v>3.75</v>
      </c>
      <c r="B78" s="1">
        <f t="shared" si="1"/>
        <v>42.521082000062783</v>
      </c>
    </row>
    <row r="79" spans="1:2">
      <c r="A79" s="1">
        <v>3.8000000000000003</v>
      </c>
      <c r="B79" s="1">
        <f t="shared" si="1"/>
        <v>44.701184493300836</v>
      </c>
    </row>
    <row r="80" spans="1:2">
      <c r="A80" s="1">
        <v>3.85</v>
      </c>
      <c r="B80" s="1">
        <f t="shared" si="1"/>
        <v>46.993063231579285</v>
      </c>
    </row>
    <row r="81" spans="1:2">
      <c r="A81" s="1">
        <v>3.9000000000000004</v>
      </c>
      <c r="B81" s="1">
        <f t="shared" si="1"/>
        <v>49.402449105530188</v>
      </c>
    </row>
    <row r="82" spans="1:2">
      <c r="A82" s="1">
        <v>3.95</v>
      </c>
      <c r="B82" s="1">
        <f t="shared" si="1"/>
        <v>51.935366834831441</v>
      </c>
    </row>
    <row r="83" spans="1:2">
      <c r="A83" s="1">
        <v>4</v>
      </c>
      <c r="B83" s="1">
        <f t="shared" si="1"/>
        <v>54.598150033144236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dydt</vt:lpstr>
      <vt:lpstr>Forward Euler</vt:lpstr>
      <vt:lpstr>Modified Euler</vt:lpstr>
      <vt:lpstr>RK4</vt:lpstr>
      <vt:lpstr>Step Size comparison</vt:lpstr>
      <vt:lpstr>Computation comparison</vt:lpstr>
      <vt:lpstr>'Modified Euler'!dt</vt:lpstr>
      <vt:lpstr>'RK4'!dt</vt:lpstr>
      <vt:lpstr>'Step Size comparison'!dt</vt:lpstr>
      <vt:lpstr>dt</vt:lpstr>
      <vt:lpstr>'Modified Euler'!dta</vt:lpstr>
      <vt:lpstr>'RK4'!dta</vt:lpstr>
      <vt:lpstr>dta</vt:lpstr>
      <vt:lpstr>'Modified Euler'!dtb</vt:lpstr>
      <vt:lpstr>'RK4'!dtb</vt:lpstr>
      <vt:lpstr>'Step Size comparison'!dtb</vt:lpstr>
      <vt:lpstr>dtb</vt:lpstr>
      <vt:lpstr>'Modified Euler'!dtc</vt:lpstr>
      <vt:lpstr>'RK4'!dtc</vt:lpstr>
      <vt:lpstr>'Step Size comparison'!dtc</vt:lpstr>
      <vt:lpstr>dtc</vt:lpstr>
      <vt:lpstr>'Modified Euler'!dte</vt:lpstr>
      <vt:lpstr>dte</vt:lpstr>
    </vt:vector>
  </TitlesOfParts>
  <Company>SUNY 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Physiology</dc:creator>
  <cp:lastModifiedBy>Physiology</cp:lastModifiedBy>
  <dcterms:created xsi:type="dcterms:W3CDTF">2012-12-30T18:56:34Z</dcterms:created>
  <dcterms:modified xsi:type="dcterms:W3CDTF">2013-01-03T21:38:58Z</dcterms:modified>
</cp:coreProperties>
</file>